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 Лето осень" sheetId="13" r:id="rId1"/>
    <sheet name="Зима весна" sheetId="11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4" i="11"/>
  <c r="C374"/>
  <c r="B235"/>
  <c r="D235"/>
  <c r="E235"/>
  <c r="F235"/>
  <c r="F236" s="1"/>
  <c r="G235"/>
  <c r="H235"/>
  <c r="I235"/>
  <c r="J235"/>
  <c r="K235"/>
  <c r="K236" s="1"/>
  <c r="L235"/>
  <c r="M235"/>
  <c r="N235"/>
  <c r="O235"/>
  <c r="P235"/>
  <c r="P236" s="1"/>
  <c r="C90"/>
  <c r="D90"/>
  <c r="E90"/>
  <c r="F90"/>
  <c r="H90"/>
  <c r="I90"/>
  <c r="J90"/>
  <c r="K90"/>
  <c r="M90"/>
  <c r="N90"/>
  <c r="O90"/>
  <c r="P90"/>
  <c r="K146" i="13"/>
  <c r="P146"/>
  <c r="K147"/>
  <c r="P147"/>
  <c r="K148"/>
  <c r="P148"/>
  <c r="K150"/>
  <c r="P150"/>
  <c r="B151"/>
  <c r="C151"/>
  <c r="D151"/>
  <c r="E151"/>
  <c r="F151"/>
  <c r="G151"/>
  <c r="H151"/>
  <c r="I151"/>
  <c r="J151"/>
  <c r="L151"/>
  <c r="M151"/>
  <c r="N151"/>
  <c r="O151"/>
  <c r="P151"/>
  <c r="P152" s="1"/>
  <c r="D152" l="1"/>
  <c r="I236" i="11"/>
  <c r="M91"/>
  <c r="H91"/>
  <c r="C91"/>
  <c r="N236"/>
  <c r="D236"/>
  <c r="O236"/>
  <c r="M236"/>
  <c r="H236"/>
  <c r="E236"/>
  <c r="J236"/>
  <c r="K91"/>
  <c r="D91"/>
  <c r="N91"/>
  <c r="I91"/>
  <c r="P91"/>
  <c r="F91"/>
  <c r="O91"/>
  <c r="J91"/>
  <c r="E91"/>
  <c r="C152" i="13"/>
  <c r="N152"/>
  <c r="K151"/>
  <c r="H152" s="1"/>
  <c r="F152"/>
  <c r="M152"/>
  <c r="O152"/>
  <c r="E152"/>
  <c r="I152" l="1"/>
  <c r="K152"/>
  <c r="J152"/>
  <c r="K7" i="11"/>
  <c r="F7"/>
  <c r="F28" i="13" l="1"/>
  <c r="P330" i="11"/>
  <c r="K330"/>
  <c r="F330"/>
  <c r="F7" i="13"/>
  <c r="K7"/>
  <c r="P7"/>
  <c r="F210"/>
  <c r="N354" i="11" l="1"/>
  <c r="O354"/>
  <c r="P354"/>
  <c r="M354"/>
  <c r="I354"/>
  <c r="J354"/>
  <c r="K354"/>
  <c r="K355" s="1"/>
  <c r="H354"/>
  <c r="D354"/>
  <c r="E354"/>
  <c r="F354"/>
  <c r="C354"/>
  <c r="D293"/>
  <c r="E293"/>
  <c r="F293"/>
  <c r="F294" s="1"/>
  <c r="D371" i="13"/>
  <c r="E371"/>
  <c r="J355" i="11" l="1"/>
  <c r="I355"/>
  <c r="D332" i="13"/>
  <c r="E332"/>
  <c r="N313"/>
  <c r="O313"/>
  <c r="M313"/>
  <c r="I313"/>
  <c r="J313"/>
  <c r="H313"/>
  <c r="D313"/>
  <c r="E313"/>
  <c r="C313"/>
  <c r="N272"/>
  <c r="O272"/>
  <c r="M272"/>
  <c r="I272"/>
  <c r="J272"/>
  <c r="H272"/>
  <c r="D272"/>
  <c r="E272"/>
  <c r="C272"/>
  <c r="N252"/>
  <c r="O252"/>
  <c r="M252"/>
  <c r="I252"/>
  <c r="J252"/>
  <c r="H252"/>
  <c r="D252"/>
  <c r="E252"/>
  <c r="C252"/>
  <c r="N190"/>
  <c r="O190"/>
  <c r="M190"/>
  <c r="I190"/>
  <c r="J190"/>
  <c r="H190"/>
  <c r="D190"/>
  <c r="E190"/>
  <c r="C190"/>
  <c r="N112"/>
  <c r="O112"/>
  <c r="M112"/>
  <c r="I112"/>
  <c r="J112"/>
  <c r="H112"/>
  <c r="D112"/>
  <c r="E112"/>
  <c r="C112"/>
  <c r="N89"/>
  <c r="O89"/>
  <c r="M89"/>
  <c r="I89"/>
  <c r="J89"/>
  <c r="H89"/>
  <c r="D89"/>
  <c r="E89"/>
  <c r="C89"/>
  <c r="N71"/>
  <c r="O71"/>
  <c r="M71"/>
  <c r="I71"/>
  <c r="J71"/>
  <c r="H71"/>
  <c r="D71"/>
  <c r="E71"/>
  <c r="C71"/>
  <c r="F68" i="11" l="1"/>
  <c r="K68"/>
  <c r="P68"/>
  <c r="P392"/>
  <c r="P393" s="1"/>
  <c r="O392"/>
  <c r="N392"/>
  <c r="N393" s="1"/>
  <c r="M392"/>
  <c r="L392"/>
  <c r="K392"/>
  <c r="K393" s="1"/>
  <c r="J392"/>
  <c r="I392"/>
  <c r="I393" s="1"/>
  <c r="H392"/>
  <c r="G392"/>
  <c r="F392"/>
  <c r="F393" s="1"/>
  <c r="E392"/>
  <c r="D392"/>
  <c r="D393" s="1"/>
  <c r="C392"/>
  <c r="B392"/>
  <c r="P374"/>
  <c r="P375" s="1"/>
  <c r="O374"/>
  <c r="N374"/>
  <c r="M374"/>
  <c r="L374"/>
  <c r="K374"/>
  <c r="K375" s="1"/>
  <c r="J374"/>
  <c r="I374"/>
  <c r="H374"/>
  <c r="G374"/>
  <c r="F374"/>
  <c r="E374"/>
  <c r="D374"/>
  <c r="P355"/>
  <c r="F355"/>
  <c r="P334"/>
  <c r="P335" s="1"/>
  <c r="O334"/>
  <c r="N334"/>
  <c r="N335" s="1"/>
  <c r="M334"/>
  <c r="L334"/>
  <c r="K334"/>
  <c r="K335" s="1"/>
  <c r="J334"/>
  <c r="I334"/>
  <c r="I335" s="1"/>
  <c r="H334"/>
  <c r="G334"/>
  <c r="F334"/>
  <c r="F335" s="1"/>
  <c r="E334"/>
  <c r="D334"/>
  <c r="D335" s="1"/>
  <c r="C334"/>
  <c r="B334"/>
  <c r="P316"/>
  <c r="P317" s="1"/>
  <c r="O316"/>
  <c r="N316"/>
  <c r="N317" s="1"/>
  <c r="M316"/>
  <c r="L316"/>
  <c r="K316"/>
  <c r="K317" s="1"/>
  <c r="J316"/>
  <c r="I316"/>
  <c r="I317" s="1"/>
  <c r="H316"/>
  <c r="G316"/>
  <c r="F316"/>
  <c r="F317" s="1"/>
  <c r="E316"/>
  <c r="D316"/>
  <c r="D317" s="1"/>
  <c r="C316"/>
  <c r="B316"/>
  <c r="P293"/>
  <c r="P294" s="1"/>
  <c r="O293"/>
  <c r="N293"/>
  <c r="M293"/>
  <c r="K293"/>
  <c r="K294" s="1"/>
  <c r="J293"/>
  <c r="I293"/>
  <c r="H293"/>
  <c r="C293"/>
  <c r="C294" s="1"/>
  <c r="P274"/>
  <c r="O274"/>
  <c r="N274"/>
  <c r="M274"/>
  <c r="L274"/>
  <c r="K274"/>
  <c r="J274"/>
  <c r="I274"/>
  <c r="H274"/>
  <c r="G274"/>
  <c r="F274"/>
  <c r="E274"/>
  <c r="D274"/>
  <c r="C274"/>
  <c r="B274"/>
  <c r="P254"/>
  <c r="P255" s="1"/>
  <c r="O254"/>
  <c r="N254"/>
  <c r="N255" s="1"/>
  <c r="M254"/>
  <c r="K254"/>
  <c r="K255" s="1"/>
  <c r="J254"/>
  <c r="I254"/>
  <c r="I255" s="1"/>
  <c r="H254"/>
  <c r="F254"/>
  <c r="F255" s="1"/>
  <c r="E254"/>
  <c r="D254"/>
  <c r="D255" s="1"/>
  <c r="C254"/>
  <c r="P215"/>
  <c r="P216" s="1"/>
  <c r="O215"/>
  <c r="N215"/>
  <c r="N216" s="1"/>
  <c r="M215"/>
  <c r="L215"/>
  <c r="K215"/>
  <c r="K216" s="1"/>
  <c r="J215"/>
  <c r="I215"/>
  <c r="I216" s="1"/>
  <c r="H215"/>
  <c r="G215"/>
  <c r="F215"/>
  <c r="F216" s="1"/>
  <c r="E215"/>
  <c r="D215"/>
  <c r="D216" s="1"/>
  <c r="C215"/>
  <c r="B215"/>
  <c r="P192"/>
  <c r="P193" s="1"/>
  <c r="O192"/>
  <c r="N192"/>
  <c r="N193" s="1"/>
  <c r="M192"/>
  <c r="K192"/>
  <c r="K193" s="1"/>
  <c r="J192"/>
  <c r="I192"/>
  <c r="I193" s="1"/>
  <c r="H192"/>
  <c r="F192"/>
  <c r="F193" s="1"/>
  <c r="E192"/>
  <c r="D192"/>
  <c r="D193" s="1"/>
  <c r="C192"/>
  <c r="P174"/>
  <c r="P175" s="1"/>
  <c r="O174"/>
  <c r="N174"/>
  <c r="N175" s="1"/>
  <c r="M174"/>
  <c r="L174"/>
  <c r="K174"/>
  <c r="K175" s="1"/>
  <c r="J174"/>
  <c r="I174"/>
  <c r="I175" s="1"/>
  <c r="H174"/>
  <c r="G174"/>
  <c r="F174"/>
  <c r="F175" s="1"/>
  <c r="E174"/>
  <c r="D174"/>
  <c r="C174"/>
  <c r="B174"/>
  <c r="P155"/>
  <c r="P156" s="1"/>
  <c r="O155"/>
  <c r="N155"/>
  <c r="M155"/>
  <c r="L155"/>
  <c r="K155"/>
  <c r="J155"/>
  <c r="I155"/>
  <c r="H155"/>
  <c r="G155"/>
  <c r="F155"/>
  <c r="F156" s="1"/>
  <c r="E155"/>
  <c r="D155"/>
  <c r="C155"/>
  <c r="B155"/>
  <c r="P133"/>
  <c r="P134" s="1"/>
  <c r="O133"/>
  <c r="N133"/>
  <c r="M133"/>
  <c r="L133"/>
  <c r="K133"/>
  <c r="K134" s="1"/>
  <c r="J133"/>
  <c r="I133"/>
  <c r="H133"/>
  <c r="G133"/>
  <c r="F133"/>
  <c r="F134" s="1"/>
  <c r="E133"/>
  <c r="D133"/>
  <c r="C133"/>
  <c r="B133"/>
  <c r="P114"/>
  <c r="P115" s="1"/>
  <c r="O114"/>
  <c r="N114"/>
  <c r="M114"/>
  <c r="L114"/>
  <c r="K114"/>
  <c r="K115" s="1"/>
  <c r="J114"/>
  <c r="I114"/>
  <c r="H114"/>
  <c r="G114"/>
  <c r="F114"/>
  <c r="E114"/>
  <c r="D114"/>
  <c r="C114"/>
  <c r="B114"/>
  <c r="O71"/>
  <c r="N71"/>
  <c r="M71"/>
  <c r="J71"/>
  <c r="I71"/>
  <c r="H71"/>
  <c r="E71"/>
  <c r="D71"/>
  <c r="C71"/>
  <c r="P70"/>
  <c r="K70"/>
  <c r="F70"/>
  <c r="P69"/>
  <c r="K69"/>
  <c r="F69"/>
  <c r="P66"/>
  <c r="K66"/>
  <c r="F66"/>
  <c r="O50"/>
  <c r="N50"/>
  <c r="M50"/>
  <c r="J50"/>
  <c r="I50"/>
  <c r="H50"/>
  <c r="E50"/>
  <c r="D50"/>
  <c r="C50"/>
  <c r="P49"/>
  <c r="K49"/>
  <c r="F49"/>
  <c r="P47"/>
  <c r="K47"/>
  <c r="F47"/>
  <c r="P45"/>
  <c r="K45"/>
  <c r="F45"/>
  <c r="O30"/>
  <c r="N30"/>
  <c r="M30"/>
  <c r="J30"/>
  <c r="I30"/>
  <c r="H30"/>
  <c r="E30"/>
  <c r="D30"/>
  <c r="C30"/>
  <c r="P29"/>
  <c r="K29"/>
  <c r="F29"/>
  <c r="P28"/>
  <c r="K28"/>
  <c r="F28"/>
  <c r="P27"/>
  <c r="K27"/>
  <c r="F27"/>
  <c r="P26"/>
  <c r="K26"/>
  <c r="F26"/>
  <c r="O11"/>
  <c r="N11"/>
  <c r="M11"/>
  <c r="J11"/>
  <c r="I11"/>
  <c r="H11"/>
  <c r="E11"/>
  <c r="D11"/>
  <c r="C11"/>
  <c r="P10"/>
  <c r="K10"/>
  <c r="F10"/>
  <c r="P9"/>
  <c r="K9"/>
  <c r="F9"/>
  <c r="P7"/>
  <c r="P25" i="13"/>
  <c r="K25"/>
  <c r="F25"/>
  <c r="F375" i="11" l="1"/>
  <c r="C375"/>
  <c r="M175"/>
  <c r="O175"/>
  <c r="C193"/>
  <c r="H193"/>
  <c r="M193"/>
  <c r="O193"/>
  <c r="C317"/>
  <c r="E317"/>
  <c r="M317"/>
  <c r="O317"/>
  <c r="H393"/>
  <c r="J393"/>
  <c r="C216"/>
  <c r="E216"/>
  <c r="M216"/>
  <c r="O216"/>
  <c r="C255"/>
  <c r="H255"/>
  <c r="M255"/>
  <c r="H317"/>
  <c r="J317"/>
  <c r="M335"/>
  <c r="O335"/>
  <c r="H216"/>
  <c r="J216"/>
  <c r="C393"/>
  <c r="E393"/>
  <c r="M393"/>
  <c r="O393"/>
  <c r="C335"/>
  <c r="E335"/>
  <c r="H335"/>
  <c r="J335"/>
  <c r="M294"/>
  <c r="P275"/>
  <c r="N275"/>
  <c r="O275"/>
  <c r="M275"/>
  <c r="K275"/>
  <c r="I275"/>
  <c r="J275"/>
  <c r="H275"/>
  <c r="F275"/>
  <c r="E275"/>
  <c r="C275"/>
  <c r="D275"/>
  <c r="O255"/>
  <c r="J255"/>
  <c r="E255"/>
  <c r="J193"/>
  <c r="E193"/>
  <c r="H175"/>
  <c r="D175"/>
  <c r="C175"/>
  <c r="J175"/>
  <c r="E175"/>
  <c r="D294"/>
  <c r="N294"/>
  <c r="E294"/>
  <c r="O294"/>
  <c r="E355"/>
  <c r="O134"/>
  <c r="E156"/>
  <c r="H294"/>
  <c r="H375"/>
  <c r="J134"/>
  <c r="I375"/>
  <c r="J375"/>
  <c r="I115"/>
  <c r="I294"/>
  <c r="J294"/>
  <c r="D115"/>
  <c r="M115"/>
  <c r="N115"/>
  <c r="O115"/>
  <c r="H134"/>
  <c r="I156"/>
  <c r="F30"/>
  <c r="F31" s="1"/>
  <c r="K50"/>
  <c r="K51" s="1"/>
  <c r="C156"/>
  <c r="J156"/>
  <c r="D134"/>
  <c r="D375"/>
  <c r="E134"/>
  <c r="M156"/>
  <c r="N156"/>
  <c r="O375"/>
  <c r="F50"/>
  <c r="F51" s="1"/>
  <c r="C115"/>
  <c r="C134"/>
  <c r="K156"/>
  <c r="P30"/>
  <c r="N31" s="1"/>
  <c r="F71"/>
  <c r="E72" s="1"/>
  <c r="K11"/>
  <c r="P50"/>
  <c r="P51" s="1"/>
  <c r="D156"/>
  <c r="P11"/>
  <c r="O12" s="1"/>
  <c r="P71"/>
  <c r="N134"/>
  <c r="O355"/>
  <c r="C355"/>
  <c r="M355"/>
  <c r="E375"/>
  <c r="F11"/>
  <c r="K30"/>
  <c r="J31" s="1"/>
  <c r="K71"/>
  <c r="H72" s="1"/>
  <c r="D355"/>
  <c r="N355"/>
  <c r="H156"/>
  <c r="I134"/>
  <c r="E115"/>
  <c r="F115"/>
  <c r="M134"/>
  <c r="M375"/>
  <c r="H115"/>
  <c r="H355"/>
  <c r="N375"/>
  <c r="J115"/>
  <c r="O156"/>
  <c r="O72" l="1"/>
  <c r="P72"/>
  <c r="M12"/>
  <c r="N12"/>
  <c r="K12"/>
  <c r="J12"/>
  <c r="H12"/>
  <c r="I12"/>
  <c r="E12"/>
  <c r="C12"/>
  <c r="D12"/>
  <c r="J72"/>
  <c r="K72"/>
  <c r="C51"/>
  <c r="E31"/>
  <c r="O31"/>
  <c r="C31"/>
  <c r="M31"/>
  <c r="P31"/>
  <c r="J51"/>
  <c r="I51"/>
  <c r="C72"/>
  <c r="F72"/>
  <c r="D31"/>
  <c r="H51"/>
  <c r="I72"/>
  <c r="I31"/>
  <c r="H31"/>
  <c r="F12"/>
  <c r="K31"/>
  <c r="M51"/>
  <c r="O51"/>
  <c r="N51"/>
  <c r="M72"/>
  <c r="D51"/>
  <c r="E51"/>
  <c r="N72"/>
  <c r="P12"/>
  <c r="D72"/>
  <c r="O389" i="13" l="1"/>
  <c r="N389"/>
  <c r="M389"/>
  <c r="L389"/>
  <c r="J389"/>
  <c r="I389"/>
  <c r="H389"/>
  <c r="G389"/>
  <c r="E389"/>
  <c r="D389"/>
  <c r="C389"/>
  <c r="B389"/>
  <c r="P388"/>
  <c r="K388"/>
  <c r="F388"/>
  <c r="P387"/>
  <c r="K387"/>
  <c r="F387"/>
  <c r="O371"/>
  <c r="N371"/>
  <c r="M371"/>
  <c r="L371"/>
  <c r="J371"/>
  <c r="I371"/>
  <c r="H371"/>
  <c r="G371"/>
  <c r="C371"/>
  <c r="B371"/>
  <c r="P370"/>
  <c r="P367"/>
  <c r="K367"/>
  <c r="F367"/>
  <c r="P366"/>
  <c r="K366"/>
  <c r="F366"/>
  <c r="O351"/>
  <c r="N351"/>
  <c r="M351"/>
  <c r="L351"/>
  <c r="J351"/>
  <c r="I351"/>
  <c r="H351"/>
  <c r="G351"/>
  <c r="E351"/>
  <c r="D351"/>
  <c r="C351"/>
  <c r="B351"/>
  <c r="P349"/>
  <c r="K349"/>
  <c r="F349"/>
  <c r="P346"/>
  <c r="K346"/>
  <c r="F346"/>
  <c r="O332"/>
  <c r="N332"/>
  <c r="M332"/>
  <c r="L332"/>
  <c r="J332"/>
  <c r="I332"/>
  <c r="H332"/>
  <c r="G332"/>
  <c r="C332"/>
  <c r="B332"/>
  <c r="P331"/>
  <c r="K331"/>
  <c r="F331"/>
  <c r="P330"/>
  <c r="K330"/>
  <c r="F330"/>
  <c r="L313"/>
  <c r="G313"/>
  <c r="B313"/>
  <c r="P312"/>
  <c r="K312"/>
  <c r="F312"/>
  <c r="P311"/>
  <c r="K311"/>
  <c r="F311"/>
  <c r="P309"/>
  <c r="K309"/>
  <c r="F309"/>
  <c r="O290"/>
  <c r="N290"/>
  <c r="M290"/>
  <c r="J290"/>
  <c r="I290"/>
  <c r="H290"/>
  <c r="E290"/>
  <c r="D290"/>
  <c r="C290"/>
  <c r="P289"/>
  <c r="K289"/>
  <c r="F289"/>
  <c r="P271"/>
  <c r="K271"/>
  <c r="F271"/>
  <c r="P270"/>
  <c r="K270"/>
  <c r="F270"/>
  <c r="P269"/>
  <c r="K269"/>
  <c r="F269"/>
  <c r="P268"/>
  <c r="K268"/>
  <c r="F268"/>
  <c r="P267"/>
  <c r="K267"/>
  <c r="F267"/>
  <c r="P251"/>
  <c r="K251"/>
  <c r="F251"/>
  <c r="P249"/>
  <c r="K249"/>
  <c r="F249"/>
  <c r="P248"/>
  <c r="K248"/>
  <c r="F248"/>
  <c r="O234"/>
  <c r="N234"/>
  <c r="M234"/>
  <c r="J234"/>
  <c r="I234"/>
  <c r="H234"/>
  <c r="E234"/>
  <c r="D234"/>
  <c r="C234"/>
  <c r="P233"/>
  <c r="K233"/>
  <c r="F233"/>
  <c r="P229"/>
  <c r="K229"/>
  <c r="F229"/>
  <c r="P228"/>
  <c r="K228"/>
  <c r="F228"/>
  <c r="O214"/>
  <c r="N214"/>
  <c r="M214"/>
  <c r="J214"/>
  <c r="I214"/>
  <c r="H214"/>
  <c r="E214"/>
  <c r="D214"/>
  <c r="C214"/>
  <c r="P213"/>
  <c r="K213"/>
  <c r="F213"/>
  <c r="P211"/>
  <c r="K211"/>
  <c r="F211"/>
  <c r="P210"/>
  <c r="K210"/>
  <c r="P209"/>
  <c r="K209"/>
  <c r="F209"/>
  <c r="L190"/>
  <c r="G190"/>
  <c r="B190"/>
  <c r="P188"/>
  <c r="K188"/>
  <c r="F188"/>
  <c r="P185"/>
  <c r="K185"/>
  <c r="F185"/>
  <c r="O171"/>
  <c r="N171"/>
  <c r="M171"/>
  <c r="L171"/>
  <c r="J171"/>
  <c r="I171"/>
  <c r="H171"/>
  <c r="G171"/>
  <c r="E171"/>
  <c r="D171"/>
  <c r="C171"/>
  <c r="B171"/>
  <c r="P170"/>
  <c r="K170"/>
  <c r="F170"/>
  <c r="P167"/>
  <c r="K167"/>
  <c r="F167"/>
  <c r="O131"/>
  <c r="N131"/>
  <c r="M131"/>
  <c r="L131"/>
  <c r="J131"/>
  <c r="I131"/>
  <c r="H131"/>
  <c r="G131"/>
  <c r="E131"/>
  <c r="D131"/>
  <c r="C131"/>
  <c r="B131"/>
  <c r="P130"/>
  <c r="K130"/>
  <c r="F130"/>
  <c r="P128"/>
  <c r="K128"/>
  <c r="F128"/>
  <c r="P126"/>
  <c r="K126"/>
  <c r="F126"/>
  <c r="K118"/>
  <c r="G118"/>
  <c r="G117"/>
  <c r="K116"/>
  <c r="I116"/>
  <c r="D116"/>
  <c r="L112"/>
  <c r="G112"/>
  <c r="B112"/>
  <c r="P111"/>
  <c r="K111"/>
  <c r="F111"/>
  <c r="P110"/>
  <c r="K110"/>
  <c r="F110"/>
  <c r="P108"/>
  <c r="K108"/>
  <c r="F108"/>
  <c r="P88"/>
  <c r="P89" s="1"/>
  <c r="P90" s="1"/>
  <c r="K88"/>
  <c r="F88"/>
  <c r="F89" s="1"/>
  <c r="F90" s="1"/>
  <c r="P70"/>
  <c r="K70"/>
  <c r="F70"/>
  <c r="P69"/>
  <c r="K69"/>
  <c r="F69"/>
  <c r="P66"/>
  <c r="K66"/>
  <c r="F66"/>
  <c r="P65"/>
  <c r="K65"/>
  <c r="F65"/>
  <c r="O50"/>
  <c r="N50"/>
  <c r="M50"/>
  <c r="J50"/>
  <c r="I50"/>
  <c r="H50"/>
  <c r="E50"/>
  <c r="D50"/>
  <c r="C50"/>
  <c r="P49"/>
  <c r="K49"/>
  <c r="F49"/>
  <c r="P46"/>
  <c r="K46"/>
  <c r="F46"/>
  <c r="P44"/>
  <c r="K44"/>
  <c r="F44"/>
  <c r="O30"/>
  <c r="N30"/>
  <c r="M30"/>
  <c r="J30"/>
  <c r="I30"/>
  <c r="H30"/>
  <c r="E30"/>
  <c r="D30"/>
  <c r="C30"/>
  <c r="P28"/>
  <c r="K28"/>
  <c r="O11"/>
  <c r="N11"/>
  <c r="M11"/>
  <c r="J11"/>
  <c r="I11"/>
  <c r="H11"/>
  <c r="E11"/>
  <c r="D11"/>
  <c r="C11"/>
  <c r="P10"/>
  <c r="K10"/>
  <c r="F10"/>
  <c r="P9"/>
  <c r="K9"/>
  <c r="F9"/>
  <c r="F252" l="1"/>
  <c r="P252"/>
  <c r="O253" s="1"/>
  <c r="K272"/>
  <c r="F71"/>
  <c r="F72" s="1"/>
  <c r="P71"/>
  <c r="P72" s="1"/>
  <c r="F112"/>
  <c r="E113" s="1"/>
  <c r="P112"/>
  <c r="F190"/>
  <c r="C191" s="1"/>
  <c r="P190"/>
  <c r="O191" s="1"/>
  <c r="K313"/>
  <c r="I314" s="1"/>
  <c r="K71"/>
  <c r="I72" s="1"/>
  <c r="K89"/>
  <c r="I90" s="1"/>
  <c r="K112"/>
  <c r="H113" s="1"/>
  <c r="K190"/>
  <c r="K191" s="1"/>
  <c r="K252"/>
  <c r="K253" s="1"/>
  <c r="F272"/>
  <c r="F273" s="1"/>
  <c r="P272"/>
  <c r="O273" s="1"/>
  <c r="F313"/>
  <c r="D314" s="1"/>
  <c r="P313"/>
  <c r="P314" s="1"/>
  <c r="F332"/>
  <c r="D333" s="1"/>
  <c r="F371"/>
  <c r="F372" s="1"/>
  <c r="C90"/>
  <c r="E90"/>
  <c r="D90"/>
  <c r="O90"/>
  <c r="N90"/>
  <c r="M90"/>
  <c r="F11"/>
  <c r="F12" s="1"/>
  <c r="K30"/>
  <c r="K31" s="1"/>
  <c r="P11"/>
  <c r="P12" s="1"/>
  <c r="P171"/>
  <c r="O172" s="1"/>
  <c r="F214"/>
  <c r="F215" s="1"/>
  <c r="K50"/>
  <c r="K51" s="1"/>
  <c r="K131"/>
  <c r="I132" s="1"/>
  <c r="P214"/>
  <c r="P215" s="1"/>
  <c r="P131"/>
  <c r="P30"/>
  <c r="N31" s="1"/>
  <c r="K214"/>
  <c r="K215" s="1"/>
  <c r="M113"/>
  <c r="F171"/>
  <c r="E172" s="1"/>
  <c r="F290"/>
  <c r="E291" s="1"/>
  <c r="F351"/>
  <c r="C352" s="1"/>
  <c r="K171"/>
  <c r="K172" s="1"/>
  <c r="K290"/>
  <c r="K291" s="1"/>
  <c r="K332"/>
  <c r="I333" s="1"/>
  <c r="K351"/>
  <c r="H352" s="1"/>
  <c r="P371"/>
  <c r="F234"/>
  <c r="E235" s="1"/>
  <c r="E253"/>
  <c r="P290"/>
  <c r="P332"/>
  <c r="P333" s="1"/>
  <c r="P351"/>
  <c r="M352" s="1"/>
  <c r="F389"/>
  <c r="F390" s="1"/>
  <c r="K234"/>
  <c r="K235" s="1"/>
  <c r="J273"/>
  <c r="K389"/>
  <c r="J390" s="1"/>
  <c r="K11"/>
  <c r="F30"/>
  <c r="F31" s="1"/>
  <c r="F50"/>
  <c r="C51" s="1"/>
  <c r="P50"/>
  <c r="O51" s="1"/>
  <c r="F131"/>
  <c r="F132" s="1"/>
  <c r="P234"/>
  <c r="M235" s="1"/>
  <c r="K371"/>
  <c r="J372" s="1"/>
  <c r="P389"/>
  <c r="K113" l="1"/>
  <c r="M390"/>
  <c r="P390"/>
  <c r="M291"/>
  <c r="P291"/>
  <c r="M372"/>
  <c r="P372"/>
  <c r="J90"/>
  <c r="K90"/>
  <c r="I12"/>
  <c r="K12"/>
  <c r="C333"/>
  <c r="F333"/>
  <c r="E333"/>
  <c r="H90"/>
  <c r="M132"/>
  <c r="P132"/>
  <c r="C314"/>
  <c r="I352"/>
  <c r="O333"/>
  <c r="J333"/>
  <c r="J291"/>
  <c r="D291"/>
  <c r="M215"/>
  <c r="E215"/>
  <c r="N12"/>
  <c r="H12"/>
  <c r="O352"/>
  <c r="J352"/>
  <c r="E352"/>
  <c r="N333"/>
  <c r="O291"/>
  <c r="I291"/>
  <c r="C291"/>
  <c r="J215"/>
  <c r="D215"/>
  <c r="M12"/>
  <c r="E12"/>
  <c r="N352"/>
  <c r="D352"/>
  <c r="M333"/>
  <c r="H333"/>
  <c r="N291"/>
  <c r="H291"/>
  <c r="O215"/>
  <c r="I215"/>
  <c r="C215"/>
  <c r="J12"/>
  <c r="D12"/>
  <c r="N215"/>
  <c r="H215"/>
  <c r="O12"/>
  <c r="C12"/>
  <c r="I113"/>
  <c r="J31"/>
  <c r="H31"/>
  <c r="J72"/>
  <c r="I31"/>
  <c r="J51"/>
  <c r="I51"/>
  <c r="O372"/>
  <c r="E314"/>
  <c r="F314"/>
  <c r="K333"/>
  <c r="O235"/>
  <c r="F172"/>
  <c r="N372"/>
  <c r="H314"/>
  <c r="F352"/>
  <c r="D372"/>
  <c r="N51"/>
  <c r="K314"/>
  <c r="F113"/>
  <c r="J235"/>
  <c r="D253"/>
  <c r="M51"/>
  <c r="D113"/>
  <c r="C235"/>
  <c r="E390"/>
  <c r="N132"/>
  <c r="M172"/>
  <c r="J172"/>
  <c r="O132"/>
  <c r="H172"/>
  <c r="M72"/>
  <c r="C273"/>
  <c r="D235"/>
  <c r="N172"/>
  <c r="N191"/>
  <c r="N113"/>
  <c r="P191"/>
  <c r="F235"/>
  <c r="D390"/>
  <c r="P113"/>
  <c r="P51"/>
  <c r="P235"/>
  <c r="I172"/>
  <c r="C113"/>
  <c r="H235"/>
  <c r="M191"/>
  <c r="O113"/>
  <c r="K372"/>
  <c r="E273"/>
  <c r="C172"/>
  <c r="P172"/>
  <c r="P31"/>
  <c r="I372"/>
  <c r="N390"/>
  <c r="J113"/>
  <c r="P253"/>
  <c r="C253"/>
  <c r="H372"/>
  <c r="N72"/>
  <c r="C31"/>
  <c r="E31"/>
  <c r="D31"/>
  <c r="C390"/>
  <c r="H51"/>
  <c r="K132"/>
  <c r="O390"/>
  <c r="M31"/>
  <c r="H273"/>
  <c r="K352"/>
  <c r="K72"/>
  <c r="P352"/>
  <c r="I191"/>
  <c r="J191"/>
  <c r="H72"/>
  <c r="J132"/>
  <c r="E51"/>
  <c r="F291"/>
  <c r="J253"/>
  <c r="D51"/>
  <c r="H132"/>
  <c r="N235"/>
  <c r="H191"/>
  <c r="I235"/>
  <c r="H253"/>
  <c r="O31"/>
  <c r="I253"/>
  <c r="F51"/>
  <c r="D72"/>
  <c r="M253"/>
  <c r="J314"/>
  <c r="N253"/>
  <c r="M314"/>
  <c r="E191"/>
  <c r="I273"/>
  <c r="F253"/>
  <c r="N273"/>
  <c r="D132"/>
  <c r="K390"/>
  <c r="K273"/>
  <c r="C72"/>
  <c r="D191"/>
  <c r="C132"/>
  <c r="P273"/>
  <c r="E132"/>
  <c r="D172"/>
  <c r="H390"/>
  <c r="F191"/>
  <c r="M273"/>
  <c r="E372"/>
  <c r="C372"/>
  <c r="I390"/>
  <c r="O314"/>
  <c r="D273"/>
  <c r="E72"/>
  <c r="O72"/>
  <c r="N314"/>
</calcChain>
</file>

<file path=xl/sharedStrings.xml><?xml version="1.0" encoding="utf-8"?>
<sst xmlns="http://schemas.openxmlformats.org/spreadsheetml/2006/main" count="1661" uniqueCount="205">
  <si>
    <t>Возраст 11-14 лет</t>
  </si>
  <si>
    <t>Возраст 7-10 лет</t>
  </si>
  <si>
    <t>Возраст 15-18 лет</t>
  </si>
  <si>
    <t>Наименование блюда</t>
  </si>
  <si>
    <t>Хлеб ржано-пшеничный</t>
  </si>
  <si>
    <t>Всего</t>
  </si>
  <si>
    <t>1 неделя 2 день</t>
  </si>
  <si>
    <t>1 неделя 3 день</t>
  </si>
  <si>
    <t>1 неделя 4 день</t>
  </si>
  <si>
    <t>1 неделя 5  день</t>
  </si>
  <si>
    <t>2 неделя 1 день</t>
  </si>
  <si>
    <t>2 неделя 2 день</t>
  </si>
  <si>
    <t>2 неделя 3 день</t>
  </si>
  <si>
    <t>2 неделя 4 день</t>
  </si>
  <si>
    <t>2 неделя 5  день</t>
  </si>
  <si>
    <t>3 неделя 1 день</t>
  </si>
  <si>
    <t>3 неделя 2 день</t>
  </si>
  <si>
    <t>3 неделя 3 день</t>
  </si>
  <si>
    <t>3 неделя 4 день</t>
  </si>
  <si>
    <t>3 неделя 5  день</t>
  </si>
  <si>
    <t>4 неделя 1 день</t>
  </si>
  <si>
    <t>4 неделя 3 день</t>
  </si>
  <si>
    <t>4 неделя 4 день</t>
  </si>
  <si>
    <t>4 неделя 5  день</t>
  </si>
  <si>
    <t>Всего, %</t>
  </si>
  <si>
    <t>11-14 лет</t>
  </si>
  <si>
    <t xml:space="preserve">Витамины </t>
  </si>
  <si>
    <t>7-10 лет</t>
  </si>
  <si>
    <t>15-18 лет</t>
  </si>
  <si>
    <t>Минералы</t>
  </si>
  <si>
    <t>углеводов - в процентах от калорийности приема пищи</t>
  </si>
  <si>
    <t>Примечание: Всего, % - энергоценность указана в процентах от суточной калорийности, содержание белков, жиров,</t>
  </si>
  <si>
    <t>А, мкг</t>
  </si>
  <si>
    <t>D, мкг</t>
  </si>
  <si>
    <t>Е, мг</t>
  </si>
  <si>
    <t>К, мкг</t>
  </si>
  <si>
    <t>B1, мг</t>
  </si>
  <si>
    <t>В2, мг</t>
  </si>
  <si>
    <t>В3, мг</t>
  </si>
  <si>
    <t>В6, мг</t>
  </si>
  <si>
    <t>В9, мкг</t>
  </si>
  <si>
    <t>В12, мкг</t>
  </si>
  <si>
    <t>C, мг</t>
  </si>
  <si>
    <t>пищевые волокна, г</t>
  </si>
  <si>
    <t>K, мг</t>
  </si>
  <si>
    <t>Ca, мг</t>
  </si>
  <si>
    <t>Mg, мг</t>
  </si>
  <si>
    <t>P, мг</t>
  </si>
  <si>
    <t>Fe, мг</t>
  </si>
  <si>
    <t>Na, мг</t>
  </si>
  <si>
    <t>2 неделя</t>
  </si>
  <si>
    <t>3 неделя</t>
  </si>
  <si>
    <t>4 неделя</t>
  </si>
  <si>
    <t>Соус молочно-томатный</t>
  </si>
  <si>
    <t>Ежики куриные</t>
  </si>
  <si>
    <t>Перловка рассыпчатая с овощами</t>
  </si>
  <si>
    <t>70/20</t>
  </si>
  <si>
    <t>90/20</t>
  </si>
  <si>
    <t>100/20</t>
  </si>
  <si>
    <t>Б, г</t>
  </si>
  <si>
    <t>Ж, г</t>
  </si>
  <si>
    <t>У, г</t>
  </si>
  <si>
    <t xml:space="preserve">Напиток лимонный-яблочный "Денсаулык" </t>
  </si>
  <si>
    <t>Митболы из говядины</t>
  </si>
  <si>
    <t>1 неделя 1 день</t>
  </si>
  <si>
    <t>Компот из свежих яблок</t>
  </si>
  <si>
    <t>-</t>
  </si>
  <si>
    <t>Картофельно-морковное пюре</t>
  </si>
  <si>
    <t>Пюре из гороха Буршак</t>
  </si>
  <si>
    <t>Зима-весна</t>
  </si>
  <si>
    <t xml:space="preserve">Соус сметанный </t>
  </si>
  <si>
    <t>4 неделя 2 день</t>
  </si>
  <si>
    <t>Напиток из шиповника</t>
  </si>
  <si>
    <t>Лето-осень</t>
  </si>
  <si>
    <t>Салат витаминный</t>
  </si>
  <si>
    <t>Возраст 11-15 лет</t>
  </si>
  <si>
    <t>Возраст 16-18 лет</t>
  </si>
  <si>
    <t>Выход, г</t>
  </si>
  <si>
    <t>ккал</t>
  </si>
  <si>
    <t>Плов из птицы</t>
  </si>
  <si>
    <t xml:space="preserve">Чай каркаде </t>
  </si>
  <si>
    <t xml:space="preserve">Хлеб ржано-пшеничный/ пшеничный </t>
  </si>
  <si>
    <t xml:space="preserve">Ежики из говядины </t>
  </si>
  <si>
    <t>Макароны отварные</t>
  </si>
  <si>
    <t xml:space="preserve">Хлеб ржано-пшеничный/пшеничный </t>
  </si>
  <si>
    <t>Куриные палочки запеченные</t>
  </si>
  <si>
    <t>Фишболы из минтая</t>
  </si>
  <si>
    <t xml:space="preserve">Соус молочно-томатный </t>
  </si>
  <si>
    <t>Компот из сухофруктов с сахаром</t>
  </si>
  <si>
    <t xml:space="preserve">Чикенболы </t>
  </si>
  <si>
    <t>Соус сметанный</t>
  </si>
  <si>
    <t>Рис рассыпчатый</t>
  </si>
  <si>
    <t>Кефир 2,5%</t>
  </si>
  <si>
    <t xml:space="preserve">Гречка рассыпчатая с овощами </t>
  </si>
  <si>
    <t>278.31</t>
  </si>
  <si>
    <t>0.62</t>
  </si>
  <si>
    <t xml:space="preserve">5.38 </t>
  </si>
  <si>
    <t>14.53</t>
  </si>
  <si>
    <t>0.13</t>
  </si>
  <si>
    <t>0.14</t>
  </si>
  <si>
    <t>7.83</t>
  </si>
  <si>
    <t>0.42</t>
  </si>
  <si>
    <t>41.65</t>
  </si>
  <si>
    <t>0.66</t>
  </si>
  <si>
    <t>22.31</t>
  </si>
  <si>
    <t>354.83</t>
  </si>
  <si>
    <t>0.89</t>
  </si>
  <si>
    <t>7.93</t>
  </si>
  <si>
    <t>16.34</t>
  </si>
  <si>
    <t>0.34</t>
  </si>
  <si>
    <t>0.15</t>
  </si>
  <si>
    <t xml:space="preserve">10.38 </t>
  </si>
  <si>
    <t>60.48</t>
  </si>
  <si>
    <t>24.91</t>
  </si>
  <si>
    <t>432.53</t>
  </si>
  <si>
    <t>0.79</t>
  </si>
  <si>
    <t>9.26</t>
  </si>
  <si>
    <t>17.74</t>
  </si>
  <si>
    <t>9.85</t>
  </si>
  <si>
    <t>0.72</t>
  </si>
  <si>
    <t>63.43</t>
  </si>
  <si>
    <t>1.53</t>
  </si>
  <si>
    <t>25.51</t>
  </si>
  <si>
    <t>553.98</t>
  </si>
  <si>
    <t>61.08</t>
  </si>
  <si>
    <t>50.72</t>
  </si>
  <si>
    <t>230.14</t>
  </si>
  <si>
    <t>0.55</t>
  </si>
  <si>
    <t>7.40</t>
  </si>
  <si>
    <t>759.23</t>
  </si>
  <si>
    <t>99.72</t>
  </si>
  <si>
    <t>64.35</t>
  </si>
  <si>
    <t>282.71</t>
  </si>
  <si>
    <t>3.32</t>
  </si>
  <si>
    <t>0.59</t>
  </si>
  <si>
    <t>9.29</t>
  </si>
  <si>
    <t>797.89</t>
  </si>
  <si>
    <t>89.27</t>
  </si>
  <si>
    <t>75.61</t>
  </si>
  <si>
    <t>357.59</t>
  </si>
  <si>
    <t>0.74</t>
  </si>
  <si>
    <t>Рыбные каштаны в соусе</t>
  </si>
  <si>
    <t xml:space="preserve">Компот из сухофруктов </t>
  </si>
  <si>
    <t>1 087,6</t>
  </si>
  <si>
    <t>1 229,3</t>
  </si>
  <si>
    <t>Напиток Денсаулык</t>
  </si>
  <si>
    <t>Хлеб ржано-пшеничный\пшеничный</t>
  </si>
  <si>
    <t xml:space="preserve">Гречневая каша с овощами и птицей </t>
  </si>
  <si>
    <t xml:space="preserve">Яблоки  </t>
  </si>
  <si>
    <t xml:space="preserve">Ленивые голубцы с говядиной </t>
  </si>
  <si>
    <t xml:space="preserve">Куриная грудка с овощами </t>
  </si>
  <si>
    <t xml:space="preserve">Тефтели рыбные </t>
  </si>
  <si>
    <t>572, 56</t>
  </si>
  <si>
    <t>Какао с молоком</t>
  </si>
  <si>
    <t xml:space="preserve">Салат из капусты белокочанной с фасолью и морковью </t>
  </si>
  <si>
    <t>Паста болоньез из птицы</t>
  </si>
  <si>
    <t>1 066,3</t>
  </si>
  <si>
    <t>1 207,4</t>
  </si>
  <si>
    <t>Рагу овощное</t>
  </si>
  <si>
    <t>1 336,7</t>
  </si>
  <si>
    <t>1 611,5</t>
  </si>
  <si>
    <t>1 647,1</t>
  </si>
  <si>
    <t>1 203,1</t>
  </si>
  <si>
    <t>1 287,1</t>
  </si>
  <si>
    <t>Рыбные палочки запеченные</t>
  </si>
  <si>
    <t>Паста Болоньезе из птицы</t>
  </si>
  <si>
    <t xml:space="preserve">Куриные палочки </t>
  </si>
  <si>
    <t>1.33</t>
  </si>
  <si>
    <t xml:space="preserve">	1 515,96</t>
  </si>
  <si>
    <t>0.70</t>
  </si>
  <si>
    <t xml:space="preserve">	1 714,96
</t>
  </si>
  <si>
    <t>0.80</t>
  </si>
  <si>
    <t xml:space="preserve">	1 903,86</t>
  </si>
  <si>
    <t xml:space="preserve">Фишболы из минтая </t>
  </si>
  <si>
    <t xml:space="preserve">Салат с морковью с сыром </t>
  </si>
  <si>
    <t xml:space="preserve">Плов из говядины </t>
  </si>
  <si>
    <t xml:space="preserve">Палочки из моркови и огурца </t>
  </si>
  <si>
    <t>Курица в сметанном соусе</t>
  </si>
  <si>
    <t>Хлеб ржано-пшеничный/пшеничный</t>
  </si>
  <si>
    <t>2,.83</t>
  </si>
  <si>
    <t>Митболы</t>
  </si>
  <si>
    <t xml:space="preserve">Гуляш из птицы </t>
  </si>
  <si>
    <t>Рис  овощами Коктем</t>
  </si>
  <si>
    <t xml:space="preserve">Рыбные каштаны </t>
  </si>
  <si>
    <t xml:space="preserve">1 неделя </t>
  </si>
  <si>
    <t xml:space="preserve">Рагу из овощей </t>
  </si>
  <si>
    <t xml:space="preserve">Подгарнировка – зеленый горошек </t>
  </si>
  <si>
    <t xml:space="preserve">Молоко  </t>
  </si>
  <si>
    <t xml:space="preserve">Палочки  из моркови и капусты </t>
  </si>
  <si>
    <t xml:space="preserve">Компот из свежих яблок и изюмом </t>
  </si>
  <si>
    <r>
      <t>Ежики из говядины</t>
    </r>
    <r>
      <rPr>
        <sz val="10"/>
        <color rgb="FFFF0000"/>
        <rFont val="Calibri"/>
        <family val="2"/>
        <charset val="204"/>
        <scheme val="minor"/>
      </rPr>
      <t xml:space="preserve"> </t>
    </r>
  </si>
  <si>
    <t xml:space="preserve">Компот из свежих яблок с изюмом </t>
  </si>
  <si>
    <t xml:space="preserve">чай с молоком </t>
  </si>
  <si>
    <t xml:space="preserve">Фрукт по сезону \яблоко </t>
  </si>
  <si>
    <t xml:space="preserve">Фрукт по сезону\яблоко </t>
  </si>
  <si>
    <t xml:space="preserve">Фрукт по сезону\ яблоко </t>
  </si>
  <si>
    <t>Фрукт по сезону\ яблоко</t>
  </si>
  <si>
    <t>Борщ с мясом</t>
  </si>
  <si>
    <t xml:space="preserve">Суп гороховый с  мясом </t>
  </si>
  <si>
    <t>Суп рисовый с мясом</t>
  </si>
  <si>
    <t>Суп с макоронными изделиями и  мясом</t>
  </si>
  <si>
    <t xml:space="preserve">Салат из белокочанной  капусты и моркови </t>
  </si>
  <si>
    <t>4 неделя 5 день</t>
  </si>
  <si>
    <t>Фрукт/Банан</t>
  </si>
  <si>
    <t>Суп с макаронными изделиями и  мясом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</si>
</sst>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%"/>
    <numFmt numFmtId="166" formatCode="dd\.mm"/>
    <numFmt numFmtId="167" formatCode="d\.m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46">
    <xf numFmtId="0" fontId="0" fillId="0" borderId="0" xfId="0"/>
    <xf numFmtId="9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9" fontId="3" fillId="0" borderId="0" xfId="0" applyNumberFormat="1" applyFont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2" fontId="5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10" fontId="3" fillId="0" borderId="10" xfId="0" applyNumberFormat="1" applyFont="1" applyBorder="1" applyAlignment="1">
      <alignment horizontal="center" vertical="top" wrapText="1"/>
    </xf>
    <xf numFmtId="165" fontId="3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164" fontId="5" fillId="0" borderId="0" xfId="0" applyNumberFormat="1" applyFont="1" applyAlignment="1">
      <alignment vertical="top"/>
    </xf>
    <xf numFmtId="167" fontId="5" fillId="0" borderId="10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164" fontId="5" fillId="0" borderId="20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164" fontId="8" fillId="0" borderId="3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0" fontId="5" fillId="2" borderId="10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wrapText="1"/>
    </xf>
    <xf numFmtId="0" fontId="5" fillId="2" borderId="10" xfId="0" applyFont="1" applyFill="1" applyBorder="1" applyAlignment="1">
      <alignment vertical="top" wrapText="1"/>
    </xf>
    <xf numFmtId="1" fontId="5" fillId="2" borderId="10" xfId="0" applyNumberFormat="1" applyFont="1" applyFill="1" applyBorder="1" applyAlignment="1">
      <alignment horizontal="center" vertical="top"/>
    </xf>
    <xf numFmtId="164" fontId="5" fillId="2" borderId="10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center" vertical="top"/>
    </xf>
    <xf numFmtId="164" fontId="5" fillId="2" borderId="20" xfId="0" applyNumberFormat="1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164" fontId="5" fillId="2" borderId="11" xfId="0" applyNumberFormat="1" applyFont="1" applyFill="1" applyBorder="1" applyAlignment="1">
      <alignment horizontal="center" vertical="top"/>
    </xf>
    <xf numFmtId="2" fontId="5" fillId="2" borderId="11" xfId="0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 wrapText="1"/>
    </xf>
    <xf numFmtId="164" fontId="5" fillId="2" borderId="10" xfId="0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" fontId="5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4" fillId="2" borderId="13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1" fontId="4" fillId="0" borderId="9" xfId="0" applyNumberFormat="1" applyFont="1" applyBorder="1" applyAlignment="1">
      <alignment horizontal="center" vertical="top"/>
    </xf>
    <xf numFmtId="2" fontId="5" fillId="0" borderId="15" xfId="0" applyNumberFormat="1" applyFont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" fontId="5" fillId="2" borderId="2" xfId="0" applyNumberFormat="1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/>
    <xf numFmtId="164" fontId="4" fillId="2" borderId="20" xfId="0" applyNumberFormat="1" applyFont="1" applyFill="1" applyBorder="1" applyAlignment="1">
      <alignment horizontal="center" vertical="top"/>
    </xf>
    <xf numFmtId="0" fontId="0" fillId="0" borderId="0" xfId="0" applyFont="1"/>
    <xf numFmtId="0" fontId="4" fillId="2" borderId="15" xfId="0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vertical="top" wrapText="1"/>
    </xf>
    <xf numFmtId="164" fontId="5" fillId="2" borderId="18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164" fontId="8" fillId="2" borderId="3" xfId="0" applyNumberFormat="1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center" vertical="top"/>
    </xf>
    <xf numFmtId="164" fontId="11" fillId="2" borderId="20" xfId="0" applyNumberFormat="1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top"/>
    </xf>
    <xf numFmtId="164" fontId="12" fillId="2" borderId="20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164" fontId="5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vertical="top" wrapText="1"/>
    </xf>
    <xf numFmtId="164" fontId="4" fillId="0" borderId="1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5" fillId="0" borderId="0" xfId="0" applyNumberFormat="1" applyFont="1" applyAlignment="1">
      <alignment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2" borderId="0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0" fillId="2" borderId="0" xfId="0" applyFill="1" applyBorder="1"/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5" fillId="0" borderId="11" xfId="0" applyFont="1" applyBorder="1" applyAlignment="1">
      <alignment vertical="top"/>
    </xf>
    <xf numFmtId="164" fontId="4" fillId="0" borderId="13" xfId="0" applyNumberFormat="1" applyFont="1" applyBorder="1" applyAlignment="1">
      <alignment horizontal="center" vertical="top"/>
    </xf>
    <xf numFmtId="0" fontId="5" fillId="0" borderId="14" xfId="0" applyFont="1" applyBorder="1" applyAlignment="1">
      <alignment vertical="top"/>
    </xf>
    <xf numFmtId="164" fontId="4" fillId="0" borderId="13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</cellXfs>
  <cellStyles count="4">
    <cellStyle name="Обычный" xfId="0" builtinId="0"/>
    <cellStyle name="Обычный 2 2" xfId="1"/>
    <cellStyle name="Обычный 2 2 2" xfId="3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X402"/>
  <sheetViews>
    <sheetView tabSelected="1" topLeftCell="A358" workbookViewId="0">
      <selection activeCell="A382" sqref="A382:XFD391"/>
    </sheetView>
  </sheetViews>
  <sheetFormatPr defaultRowHeight="15"/>
  <cols>
    <col min="1" max="1" width="22.28515625" customWidth="1"/>
    <col min="2" max="2" width="6.42578125" customWidth="1"/>
    <col min="3" max="6" width="5.42578125" customWidth="1"/>
    <col min="7" max="7" width="6.42578125" customWidth="1"/>
    <col min="8" max="11" width="5.42578125" customWidth="1"/>
    <col min="12" max="12" width="6.42578125" customWidth="1"/>
    <col min="13" max="16" width="5.42578125" customWidth="1"/>
    <col min="18" max="18" width="18.28515625" customWidth="1"/>
  </cols>
  <sheetData>
    <row r="1" spans="1:18">
      <c r="A1" s="198" t="s">
        <v>73</v>
      </c>
      <c r="B1" s="299"/>
      <c r="C1" s="299"/>
      <c r="D1" s="299"/>
      <c r="E1" s="16"/>
      <c r="F1" s="4"/>
      <c r="G1" s="4"/>
      <c r="H1" s="4"/>
      <c r="I1" s="88"/>
      <c r="J1" s="88"/>
      <c r="K1" s="4"/>
      <c r="L1" s="4"/>
      <c r="M1" s="4"/>
      <c r="N1" s="4"/>
      <c r="O1" s="4"/>
      <c r="P1" s="4"/>
    </row>
    <row r="2" spans="1:18">
      <c r="A2" s="198" t="s">
        <v>184</v>
      </c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</row>
    <row r="3" spans="1:18">
      <c r="A3" s="198" t="s">
        <v>64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</row>
    <row r="4" spans="1:18">
      <c r="A4" s="172"/>
      <c r="B4" s="300" t="s">
        <v>1</v>
      </c>
      <c r="C4" s="301"/>
      <c r="D4" s="301"/>
      <c r="E4" s="301"/>
      <c r="F4" s="302"/>
      <c r="G4" s="300" t="s">
        <v>75</v>
      </c>
      <c r="H4" s="301"/>
      <c r="I4" s="301"/>
      <c r="J4" s="301"/>
      <c r="K4" s="302"/>
      <c r="L4" s="300" t="s">
        <v>76</v>
      </c>
      <c r="M4" s="301"/>
      <c r="N4" s="301"/>
      <c r="O4" s="301"/>
      <c r="P4" s="302"/>
    </row>
    <row r="5" spans="1:18" ht="25.5" customHeight="1">
      <c r="A5" s="173" t="s">
        <v>3</v>
      </c>
      <c r="B5" s="174" t="s">
        <v>77</v>
      </c>
      <c r="C5" s="174" t="s">
        <v>59</v>
      </c>
      <c r="D5" s="174" t="s">
        <v>60</v>
      </c>
      <c r="E5" s="174" t="s">
        <v>61</v>
      </c>
      <c r="F5" s="174" t="s">
        <v>78</v>
      </c>
      <c r="G5" s="174" t="s">
        <v>77</v>
      </c>
      <c r="H5" s="174" t="s">
        <v>59</v>
      </c>
      <c r="I5" s="174" t="s">
        <v>60</v>
      </c>
      <c r="J5" s="174" t="s">
        <v>61</v>
      </c>
      <c r="K5" s="174" t="s">
        <v>78</v>
      </c>
      <c r="L5" s="174" t="s">
        <v>77</v>
      </c>
      <c r="M5" s="174" t="s">
        <v>59</v>
      </c>
      <c r="N5" s="174" t="s">
        <v>60</v>
      </c>
      <c r="O5" s="174" t="s">
        <v>61</v>
      </c>
      <c r="P5" s="174" t="s">
        <v>78</v>
      </c>
    </row>
    <row r="6" spans="1:18">
      <c r="A6" s="83">
        <v>1</v>
      </c>
      <c r="B6" s="175">
        <v>2</v>
      </c>
      <c r="C6" s="175">
        <v>3</v>
      </c>
      <c r="D6" s="175">
        <v>4</v>
      </c>
      <c r="E6" s="175">
        <v>5</v>
      </c>
      <c r="F6" s="175">
        <v>6</v>
      </c>
      <c r="G6" s="175">
        <v>7</v>
      </c>
      <c r="H6" s="175">
        <v>8</v>
      </c>
      <c r="I6" s="175">
        <v>9</v>
      </c>
      <c r="J6" s="175">
        <v>10</v>
      </c>
      <c r="K6" s="175">
        <v>11</v>
      </c>
      <c r="L6" s="175">
        <v>12</v>
      </c>
      <c r="M6" s="175">
        <v>13</v>
      </c>
      <c r="N6" s="175">
        <v>14</v>
      </c>
      <c r="O6" s="175">
        <v>15</v>
      </c>
      <c r="P6" s="175">
        <v>16</v>
      </c>
    </row>
    <row r="7" spans="1:18" ht="15" customHeight="1">
      <c r="A7" s="8" t="s">
        <v>79</v>
      </c>
      <c r="B7" s="176">
        <v>200</v>
      </c>
      <c r="C7" s="177">
        <v>21.6</v>
      </c>
      <c r="D7" s="177">
        <v>8.1</v>
      </c>
      <c r="E7" s="177">
        <v>37</v>
      </c>
      <c r="F7" s="178">
        <f t="shared" ref="F7:F10" si="0">C7*4+D7*9+E7*4</f>
        <v>307.3</v>
      </c>
      <c r="G7" s="176">
        <v>220</v>
      </c>
      <c r="H7" s="177">
        <v>24.8</v>
      </c>
      <c r="I7" s="177">
        <v>10.3</v>
      </c>
      <c r="J7" s="177">
        <v>41.1</v>
      </c>
      <c r="K7" s="178">
        <f t="shared" ref="K7:K10" si="1">H7*4+I7*9+J7*4</f>
        <v>356.3</v>
      </c>
      <c r="L7" s="176">
        <v>250</v>
      </c>
      <c r="M7" s="177">
        <v>26.8</v>
      </c>
      <c r="N7" s="177">
        <v>12.4</v>
      </c>
      <c r="O7" s="177">
        <v>45.5</v>
      </c>
      <c r="P7" s="178">
        <f t="shared" ref="P7:P10" si="2">M7*4+N7*9+O7*4</f>
        <v>400.8</v>
      </c>
    </row>
    <row r="8" spans="1:18" ht="15.4" customHeight="1">
      <c r="A8" s="168" t="s">
        <v>192</v>
      </c>
      <c r="B8" s="179">
        <v>200</v>
      </c>
      <c r="C8" s="116">
        <v>4.3</v>
      </c>
      <c r="D8" s="116">
        <v>3.8</v>
      </c>
      <c r="E8" s="116">
        <v>7.2</v>
      </c>
      <c r="F8" s="116">
        <v>53</v>
      </c>
      <c r="G8" s="179">
        <v>200</v>
      </c>
      <c r="H8" s="116">
        <v>4.3</v>
      </c>
      <c r="I8" s="116">
        <v>3.8</v>
      </c>
      <c r="J8" s="116">
        <v>7.2</v>
      </c>
      <c r="K8" s="116">
        <v>53</v>
      </c>
      <c r="L8" s="179">
        <v>200</v>
      </c>
      <c r="M8" s="116">
        <v>4.3</v>
      </c>
      <c r="N8" s="116">
        <v>3.8</v>
      </c>
      <c r="O8" s="116">
        <v>7.2</v>
      </c>
      <c r="P8" s="116">
        <v>53</v>
      </c>
      <c r="R8" s="131"/>
    </row>
    <row r="9" spans="1:18">
      <c r="A9" s="91" t="s">
        <v>193</v>
      </c>
      <c r="B9" s="176">
        <v>120</v>
      </c>
      <c r="C9" s="177">
        <v>0.3</v>
      </c>
      <c r="D9" s="177">
        <v>0.1</v>
      </c>
      <c r="E9" s="177">
        <v>13.2</v>
      </c>
      <c r="F9" s="178">
        <f t="shared" si="0"/>
        <v>54.9</v>
      </c>
      <c r="G9" s="176">
        <v>120</v>
      </c>
      <c r="H9" s="177">
        <v>0.3</v>
      </c>
      <c r="I9" s="177">
        <v>0.1</v>
      </c>
      <c r="J9" s="177">
        <v>13.2</v>
      </c>
      <c r="K9" s="178">
        <f t="shared" si="1"/>
        <v>54.9</v>
      </c>
      <c r="L9" s="176">
        <v>120</v>
      </c>
      <c r="M9" s="177">
        <v>0.3</v>
      </c>
      <c r="N9" s="177">
        <v>0.1</v>
      </c>
      <c r="O9" s="177">
        <v>13.2</v>
      </c>
      <c r="P9" s="178">
        <f t="shared" si="2"/>
        <v>54.9</v>
      </c>
    </row>
    <row r="10" spans="1:18" ht="25.5" customHeight="1">
      <c r="A10" s="8" t="s">
        <v>81</v>
      </c>
      <c r="B10" s="176">
        <v>30</v>
      </c>
      <c r="C10" s="177">
        <v>2.2000000000000002</v>
      </c>
      <c r="D10" s="177">
        <v>0.3</v>
      </c>
      <c r="E10" s="177">
        <v>13.8</v>
      </c>
      <c r="F10" s="178">
        <f t="shared" si="0"/>
        <v>66.7</v>
      </c>
      <c r="G10" s="176">
        <v>50</v>
      </c>
      <c r="H10" s="177">
        <v>3</v>
      </c>
      <c r="I10" s="177">
        <v>0.4</v>
      </c>
      <c r="J10" s="177">
        <v>18.3</v>
      </c>
      <c r="K10" s="178">
        <f t="shared" si="1"/>
        <v>88.8</v>
      </c>
      <c r="L10" s="176">
        <v>50</v>
      </c>
      <c r="M10" s="177">
        <v>3</v>
      </c>
      <c r="N10" s="177">
        <v>0.4</v>
      </c>
      <c r="O10" s="177">
        <v>18.3</v>
      </c>
      <c r="P10" s="178">
        <f t="shared" si="2"/>
        <v>88.8</v>
      </c>
    </row>
    <row r="11" spans="1:18">
      <c r="A11" s="21" t="s">
        <v>5</v>
      </c>
      <c r="B11" s="180"/>
      <c r="C11" s="181">
        <f>SUM(C7:C10)</f>
        <v>28.400000000000002</v>
      </c>
      <c r="D11" s="181">
        <f>SUM(D7:D10)</f>
        <v>12.299999999999999</v>
      </c>
      <c r="E11" s="181">
        <f>SUM(E7:E10)</f>
        <v>71.2</v>
      </c>
      <c r="F11" s="181">
        <f>SUM(F7:F10)</f>
        <v>481.9</v>
      </c>
      <c r="G11" s="181"/>
      <c r="H11" s="181">
        <f>SUM(H7:H10)</f>
        <v>32.400000000000006</v>
      </c>
      <c r="I11" s="181">
        <f>SUM(I7:I10)</f>
        <v>14.600000000000001</v>
      </c>
      <c r="J11" s="181">
        <f>SUM(J7:J10)</f>
        <v>79.8</v>
      </c>
      <c r="K11" s="181">
        <f>SUM(K7:K10)</f>
        <v>553</v>
      </c>
      <c r="L11" s="181"/>
      <c r="M11" s="181">
        <f>SUM(M7:M10)</f>
        <v>34.400000000000006</v>
      </c>
      <c r="N11" s="181">
        <f>SUM(N7:N10)</f>
        <v>16.7</v>
      </c>
      <c r="O11" s="181">
        <f>SUM(O7:O10)</f>
        <v>84.2</v>
      </c>
      <c r="P11" s="182">
        <f>SUM(P7:P10)</f>
        <v>597.5</v>
      </c>
    </row>
    <row r="12" spans="1:18">
      <c r="A12" s="23" t="s">
        <v>24</v>
      </c>
      <c r="B12" s="183"/>
      <c r="C12" s="184">
        <f>C11*4/F11</f>
        <v>0.23573355467939408</v>
      </c>
      <c r="D12" s="184">
        <f>D11*9/F11</f>
        <v>0.22971570865324756</v>
      </c>
      <c r="E12" s="184">
        <f>E11*4/F11</f>
        <v>0.59099398215397392</v>
      </c>
      <c r="F12" s="185">
        <f>F11/2000</f>
        <v>0.24095</v>
      </c>
      <c r="G12" s="186"/>
      <c r="H12" s="184">
        <f>H11*4/K11</f>
        <v>0.23435804701627491</v>
      </c>
      <c r="I12" s="184">
        <f>I11*9/K11</f>
        <v>0.23761301989150091</v>
      </c>
      <c r="J12" s="184">
        <f>J11*4/K11</f>
        <v>0.57721518987341769</v>
      </c>
      <c r="K12" s="184">
        <f>K11/2250</f>
        <v>0.24577777777777779</v>
      </c>
      <c r="L12" s="186"/>
      <c r="M12" s="184">
        <f>M11*4/P11</f>
        <v>0.23029288702928874</v>
      </c>
      <c r="N12" s="184">
        <f>N11*9/P11</f>
        <v>0.25154811715481168</v>
      </c>
      <c r="O12" s="184">
        <f>O11*4/P11</f>
        <v>0.56368200836820082</v>
      </c>
      <c r="P12" s="185">
        <f>P11/2400</f>
        <v>0.24895833333333334</v>
      </c>
    </row>
    <row r="13" spans="1:18">
      <c r="A13" s="34"/>
      <c r="B13" s="35"/>
      <c r="C13" s="36"/>
      <c r="D13" s="36"/>
      <c r="E13" s="36"/>
      <c r="F13" s="36"/>
      <c r="G13" s="35"/>
      <c r="H13" s="36"/>
      <c r="I13" s="36"/>
      <c r="J13" s="36"/>
      <c r="K13" s="36"/>
      <c r="L13" s="35"/>
      <c r="M13" s="36"/>
      <c r="N13" s="36"/>
      <c r="O13" s="36"/>
      <c r="P13" s="1"/>
    </row>
    <row r="14" spans="1:18" ht="25.5">
      <c r="A14" s="176" t="s">
        <v>26</v>
      </c>
      <c r="B14" s="176" t="s">
        <v>32</v>
      </c>
      <c r="C14" s="176" t="s">
        <v>33</v>
      </c>
      <c r="D14" s="176" t="s">
        <v>34</v>
      </c>
      <c r="E14" s="176" t="s">
        <v>35</v>
      </c>
      <c r="F14" s="176" t="s">
        <v>36</v>
      </c>
      <c r="G14" s="176" t="s">
        <v>37</v>
      </c>
      <c r="H14" s="176" t="s">
        <v>38</v>
      </c>
      <c r="I14" s="176" t="s">
        <v>39</v>
      </c>
      <c r="J14" s="176" t="s">
        <v>40</v>
      </c>
      <c r="K14" s="176" t="s">
        <v>41</v>
      </c>
      <c r="L14" s="176" t="s">
        <v>42</v>
      </c>
      <c r="M14" s="36"/>
      <c r="N14" s="36"/>
      <c r="O14" s="36"/>
      <c r="P14" s="1"/>
    </row>
    <row r="15" spans="1:18">
      <c r="A15" s="37" t="s">
        <v>27</v>
      </c>
      <c r="B15" s="187">
        <v>388.9</v>
      </c>
      <c r="C15" s="187">
        <v>0.3</v>
      </c>
      <c r="D15" s="187">
        <v>4.9000000000000004</v>
      </c>
      <c r="E15" s="187">
        <v>16</v>
      </c>
      <c r="F15" s="187">
        <v>0.1</v>
      </c>
      <c r="G15" s="187">
        <v>0.3</v>
      </c>
      <c r="H15" s="187">
        <v>14.5</v>
      </c>
      <c r="I15" s="187">
        <v>0.4</v>
      </c>
      <c r="J15" s="187">
        <v>51</v>
      </c>
      <c r="K15" s="187">
        <v>0.7</v>
      </c>
      <c r="L15" s="187">
        <v>21.7</v>
      </c>
      <c r="M15" s="36"/>
      <c r="N15" s="36"/>
      <c r="O15" s="36"/>
      <c r="P15" s="1"/>
    </row>
    <row r="16" spans="1:18">
      <c r="A16" s="8" t="s">
        <v>25</v>
      </c>
      <c r="B16" s="177">
        <v>440.6</v>
      </c>
      <c r="C16" s="177">
        <v>0.3</v>
      </c>
      <c r="D16" s="177">
        <v>5.0999999999999996</v>
      </c>
      <c r="E16" s="177">
        <v>17.899999999999999</v>
      </c>
      <c r="F16" s="177">
        <v>0.2</v>
      </c>
      <c r="G16" s="177">
        <v>0.3</v>
      </c>
      <c r="H16" s="177">
        <v>16.899999999999999</v>
      </c>
      <c r="I16" s="177">
        <v>0.5</v>
      </c>
      <c r="J16" s="177">
        <v>60.9</v>
      </c>
      <c r="K16" s="177">
        <v>0.7</v>
      </c>
      <c r="L16" s="177">
        <v>23.6</v>
      </c>
      <c r="M16" s="36"/>
      <c r="N16" s="36"/>
      <c r="O16" s="36"/>
      <c r="P16" s="1"/>
    </row>
    <row r="17" spans="1:16">
      <c r="A17" s="8" t="s">
        <v>28</v>
      </c>
      <c r="B17" s="177">
        <v>516.86</v>
      </c>
      <c r="C17" s="177">
        <v>0.3</v>
      </c>
      <c r="D17" s="177">
        <v>6.48</v>
      </c>
      <c r="E17" s="177">
        <v>19.91</v>
      </c>
      <c r="F17" s="177">
        <v>0.24</v>
      </c>
      <c r="G17" s="177">
        <v>0.33</v>
      </c>
      <c r="H17" s="177">
        <v>18.100000000000001</v>
      </c>
      <c r="I17" s="177">
        <v>0.65</v>
      </c>
      <c r="J17" s="177">
        <v>66.040000000000006</v>
      </c>
      <c r="K17" s="177">
        <v>0.7</v>
      </c>
      <c r="L17" s="177">
        <v>25.86</v>
      </c>
      <c r="M17" s="36"/>
      <c r="N17" s="36"/>
      <c r="O17" s="36"/>
      <c r="P17" s="1"/>
    </row>
    <row r="18" spans="1:16" ht="25.5">
      <c r="A18" s="188" t="s">
        <v>29</v>
      </c>
      <c r="B18" s="188" t="s">
        <v>44</v>
      </c>
      <c r="C18" s="188" t="s">
        <v>45</v>
      </c>
      <c r="D18" s="188" t="s">
        <v>46</v>
      </c>
      <c r="E18" s="188" t="s">
        <v>47</v>
      </c>
      <c r="F18" s="188" t="s">
        <v>48</v>
      </c>
      <c r="G18" s="188" t="s">
        <v>49</v>
      </c>
      <c r="H18" s="189"/>
      <c r="I18" s="303" t="s">
        <v>43</v>
      </c>
      <c r="J18" s="303"/>
      <c r="K18" s="189"/>
      <c r="L18" s="190"/>
      <c r="M18" s="36"/>
      <c r="N18" s="36"/>
      <c r="O18" s="36"/>
      <c r="P18" s="1"/>
    </row>
    <row r="19" spans="1:16">
      <c r="A19" s="8" t="s">
        <v>27</v>
      </c>
      <c r="B19" s="177">
        <v>819.4</v>
      </c>
      <c r="C19" s="177">
        <v>151.6</v>
      </c>
      <c r="D19" s="177">
        <v>62.1</v>
      </c>
      <c r="E19" s="177">
        <v>352.1</v>
      </c>
      <c r="F19" s="177">
        <v>2</v>
      </c>
      <c r="G19" s="177">
        <v>0.6</v>
      </c>
      <c r="H19" s="191"/>
      <c r="I19" s="298">
        <v>5.4</v>
      </c>
      <c r="J19" s="298"/>
      <c r="K19" s="189"/>
      <c r="L19" s="190"/>
      <c r="M19" s="36"/>
      <c r="N19" s="36"/>
      <c r="O19" s="36"/>
      <c r="P19" s="1"/>
    </row>
    <row r="20" spans="1:16">
      <c r="A20" s="8" t="s">
        <v>25</v>
      </c>
      <c r="B20" s="177">
        <v>946.7</v>
      </c>
      <c r="C20" s="177">
        <v>162.30000000000001</v>
      </c>
      <c r="D20" s="177">
        <v>74.5</v>
      </c>
      <c r="E20" s="177">
        <v>412.9</v>
      </c>
      <c r="F20" s="177">
        <v>2.4</v>
      </c>
      <c r="G20" s="177">
        <v>0.7</v>
      </c>
      <c r="H20" s="191"/>
      <c r="I20" s="298">
        <v>7.1</v>
      </c>
      <c r="J20" s="298"/>
      <c r="K20" s="189"/>
      <c r="L20" s="190"/>
      <c r="M20" s="36"/>
      <c r="N20" s="36"/>
      <c r="O20" s="36"/>
      <c r="P20" s="1"/>
    </row>
    <row r="21" spans="1:16">
      <c r="A21" s="8" t="s">
        <v>28</v>
      </c>
      <c r="B21" s="177">
        <v>1012.21</v>
      </c>
      <c r="C21" s="177">
        <v>166.49</v>
      </c>
      <c r="D21" s="177">
        <v>79.52</v>
      </c>
      <c r="E21" s="177">
        <v>435.97</v>
      </c>
      <c r="F21" s="177">
        <v>2.5299999999999998</v>
      </c>
      <c r="G21" s="177">
        <v>0.8</v>
      </c>
      <c r="H21" s="191"/>
      <c r="I21" s="298">
        <v>7.42</v>
      </c>
      <c r="J21" s="298"/>
      <c r="K21" s="189"/>
      <c r="L21" s="190"/>
      <c r="M21" s="36"/>
      <c r="N21" s="36"/>
      <c r="O21" s="36"/>
      <c r="P21" s="1"/>
    </row>
    <row r="22" spans="1:16">
      <c r="A22" s="198" t="s">
        <v>73</v>
      </c>
      <c r="B22" s="171"/>
      <c r="C22" s="171"/>
      <c r="D22" s="171"/>
      <c r="E22" s="171"/>
      <c r="F22" s="171"/>
      <c r="G22" s="171"/>
      <c r="H22" s="39"/>
      <c r="I22" s="171"/>
      <c r="J22" s="171"/>
      <c r="K22" s="36"/>
      <c r="L22" s="38"/>
      <c r="M22" s="36"/>
      <c r="N22" s="36"/>
      <c r="O22" s="36"/>
      <c r="P22" s="1"/>
    </row>
    <row r="23" spans="1:16">
      <c r="A23" s="200" t="s">
        <v>6</v>
      </c>
      <c r="B23" s="38"/>
      <c r="C23" s="38"/>
      <c r="D23" s="38"/>
      <c r="E23" s="38"/>
      <c r="F23" s="35"/>
      <c r="G23" s="38"/>
      <c r="H23" s="38"/>
      <c r="I23" s="38"/>
      <c r="J23" s="38"/>
      <c r="K23" s="35"/>
      <c r="L23" s="38"/>
      <c r="M23" s="38"/>
      <c r="N23" s="38"/>
      <c r="O23" s="38"/>
      <c r="P23" s="12"/>
    </row>
    <row r="24" spans="1:16">
      <c r="A24" s="83">
        <v>1</v>
      </c>
      <c r="B24" s="175">
        <v>2</v>
      </c>
      <c r="C24" s="175">
        <v>3</v>
      </c>
      <c r="D24" s="175">
        <v>4</v>
      </c>
      <c r="E24" s="175">
        <v>5</v>
      </c>
      <c r="F24" s="175">
        <v>6</v>
      </c>
      <c r="G24" s="175">
        <v>7</v>
      </c>
      <c r="H24" s="175">
        <v>8</v>
      </c>
      <c r="I24" s="175">
        <v>9</v>
      </c>
      <c r="J24" s="175">
        <v>10</v>
      </c>
      <c r="K24" s="175">
        <v>11</v>
      </c>
      <c r="L24" s="175">
        <v>12</v>
      </c>
      <c r="M24" s="175">
        <v>13</v>
      </c>
      <c r="N24" s="175">
        <v>14</v>
      </c>
      <c r="O24" s="175">
        <v>15</v>
      </c>
      <c r="P24" s="175">
        <v>16</v>
      </c>
    </row>
    <row r="25" spans="1:16" ht="15" customHeight="1">
      <c r="A25" s="91" t="s">
        <v>63</v>
      </c>
      <c r="B25" s="179">
        <v>70</v>
      </c>
      <c r="C25" s="116">
        <v>15.9</v>
      </c>
      <c r="D25" s="116">
        <v>7</v>
      </c>
      <c r="E25" s="116">
        <v>3.7</v>
      </c>
      <c r="F25" s="116">
        <f t="shared" ref="F25" si="3">C25*4+D25*9+E25*4</f>
        <v>141.4</v>
      </c>
      <c r="G25" s="179">
        <v>90</v>
      </c>
      <c r="H25" s="116">
        <v>18.3</v>
      </c>
      <c r="I25" s="116">
        <v>8.4</v>
      </c>
      <c r="J25" s="116">
        <v>6.3</v>
      </c>
      <c r="K25" s="116">
        <f t="shared" ref="K25:K28" si="4">H25*4+I25*9+J25*4</f>
        <v>174</v>
      </c>
      <c r="L25" s="179">
        <v>100</v>
      </c>
      <c r="M25" s="116">
        <v>20.5</v>
      </c>
      <c r="N25" s="116">
        <v>8.8000000000000007</v>
      </c>
      <c r="O25" s="116">
        <v>7.9</v>
      </c>
      <c r="P25" s="116">
        <f t="shared" ref="P25:P28" si="5">M25*4+N25*9+O25*4</f>
        <v>192.79999999999998</v>
      </c>
    </row>
    <row r="26" spans="1:16" ht="15" customHeight="1">
      <c r="A26" s="94" t="s">
        <v>90</v>
      </c>
      <c r="B26" s="192">
        <v>20</v>
      </c>
      <c r="C26" s="99">
        <v>0.49</v>
      </c>
      <c r="D26" s="99">
        <v>3.68</v>
      </c>
      <c r="E26" s="99">
        <v>1.8</v>
      </c>
      <c r="F26" s="99">
        <v>42</v>
      </c>
      <c r="G26" s="192">
        <v>20</v>
      </c>
      <c r="H26" s="99">
        <v>0.49</v>
      </c>
      <c r="I26" s="99">
        <v>3.68</v>
      </c>
      <c r="J26" s="99">
        <v>1.8</v>
      </c>
      <c r="K26" s="99">
        <v>42</v>
      </c>
      <c r="L26" s="192">
        <v>20</v>
      </c>
      <c r="M26" s="99">
        <v>0.49</v>
      </c>
      <c r="N26" s="99">
        <v>3.68</v>
      </c>
      <c r="O26" s="99">
        <v>1.8</v>
      </c>
      <c r="P26" s="99">
        <v>42</v>
      </c>
    </row>
    <row r="27" spans="1:16" ht="15" customHeight="1">
      <c r="A27" s="97" t="s">
        <v>185</v>
      </c>
      <c r="B27" s="98">
        <v>130</v>
      </c>
      <c r="C27" s="99">
        <v>3</v>
      </c>
      <c r="D27" s="99">
        <v>2.8</v>
      </c>
      <c r="E27" s="99">
        <v>24.02</v>
      </c>
      <c r="F27" s="99">
        <v>190.12</v>
      </c>
      <c r="G27" s="98">
        <v>150</v>
      </c>
      <c r="H27" s="99">
        <v>3.7</v>
      </c>
      <c r="I27" s="99">
        <v>4.4000000000000004</v>
      </c>
      <c r="J27" s="99">
        <v>30</v>
      </c>
      <c r="K27" s="99">
        <v>222.5</v>
      </c>
      <c r="L27" s="98">
        <v>180</v>
      </c>
      <c r="M27" s="99">
        <v>4.4000000000000004</v>
      </c>
      <c r="N27" s="99">
        <v>5.9</v>
      </c>
      <c r="O27" s="99">
        <v>35.200000000000003</v>
      </c>
      <c r="P27" s="99">
        <v>278.3</v>
      </c>
    </row>
    <row r="28" spans="1:16" ht="25.5" customHeight="1">
      <c r="A28" s="8" t="s">
        <v>84</v>
      </c>
      <c r="B28" s="176">
        <v>30</v>
      </c>
      <c r="C28" s="177">
        <v>2.2000000000000002</v>
      </c>
      <c r="D28" s="177">
        <v>0.3</v>
      </c>
      <c r="E28" s="177">
        <v>13.8</v>
      </c>
      <c r="F28" s="178">
        <f>C28*4+D28*9+E28*4</f>
        <v>66.7</v>
      </c>
      <c r="G28" s="176">
        <v>50</v>
      </c>
      <c r="H28" s="177">
        <v>3</v>
      </c>
      <c r="I28" s="177">
        <v>0.4</v>
      </c>
      <c r="J28" s="177">
        <v>18.3</v>
      </c>
      <c r="K28" s="178">
        <f t="shared" si="4"/>
        <v>88.8</v>
      </c>
      <c r="L28" s="176">
        <v>50</v>
      </c>
      <c r="M28" s="177">
        <v>3</v>
      </c>
      <c r="N28" s="177">
        <v>0.4</v>
      </c>
      <c r="O28" s="177">
        <v>18.3</v>
      </c>
      <c r="P28" s="178">
        <f t="shared" si="5"/>
        <v>88.8</v>
      </c>
    </row>
    <row r="29" spans="1:16" ht="31.5" customHeight="1">
      <c r="A29" s="126" t="s">
        <v>191</v>
      </c>
      <c r="B29" s="192">
        <v>200</v>
      </c>
      <c r="C29" s="193">
        <v>0.3</v>
      </c>
      <c r="D29" s="193">
        <v>0.4</v>
      </c>
      <c r="E29" s="193">
        <v>15.6</v>
      </c>
      <c r="F29" s="193">
        <v>79.5</v>
      </c>
      <c r="G29" s="192">
        <v>200</v>
      </c>
      <c r="H29" s="193">
        <v>0.3</v>
      </c>
      <c r="I29" s="193" t="s">
        <v>66</v>
      </c>
      <c r="J29" s="193">
        <v>16.899999999999999</v>
      </c>
      <c r="K29" s="193">
        <v>79.5</v>
      </c>
      <c r="L29" s="192">
        <v>200</v>
      </c>
      <c r="M29" s="193">
        <v>0.3</v>
      </c>
      <c r="N29" s="193" t="s">
        <v>66</v>
      </c>
      <c r="O29" s="193">
        <v>16.899999999999999</v>
      </c>
      <c r="P29" s="193">
        <v>79.5</v>
      </c>
    </row>
    <row r="30" spans="1:16">
      <c r="A30" s="21" t="s">
        <v>5</v>
      </c>
      <c r="B30" s="180"/>
      <c r="C30" s="181">
        <f>SUM(C25:C29)</f>
        <v>21.89</v>
      </c>
      <c r="D30" s="181">
        <f>SUM(D25:D29)</f>
        <v>14.180000000000001</v>
      </c>
      <c r="E30" s="181">
        <f>SUM(E25:E29)</f>
        <v>58.92</v>
      </c>
      <c r="F30" s="181">
        <f>SUM(F25:F29)</f>
        <v>519.72</v>
      </c>
      <c r="G30" s="180"/>
      <c r="H30" s="181">
        <f>SUM(H25:H29)</f>
        <v>25.79</v>
      </c>
      <c r="I30" s="181">
        <f>SUM(I25:I29)</f>
        <v>16.88</v>
      </c>
      <c r="J30" s="181">
        <f>SUM(J25:J29)</f>
        <v>73.300000000000011</v>
      </c>
      <c r="K30" s="181">
        <f>SUM(K25:K29)</f>
        <v>606.79999999999995</v>
      </c>
      <c r="L30" s="180"/>
      <c r="M30" s="181">
        <f>SUM(M25:M29)</f>
        <v>28.69</v>
      </c>
      <c r="N30" s="181">
        <f>SUM(N25:N29)</f>
        <v>18.78</v>
      </c>
      <c r="O30" s="181">
        <f>SUM(O25:O29)</f>
        <v>80.099999999999994</v>
      </c>
      <c r="P30" s="181">
        <f>SUM(P25:P29)</f>
        <v>681.4</v>
      </c>
    </row>
    <row r="31" spans="1:16">
      <c r="A31" s="23" t="s">
        <v>24</v>
      </c>
      <c r="B31" s="194"/>
      <c r="C31" s="184">
        <f>C30*4/F30</f>
        <v>0.1684753328715462</v>
      </c>
      <c r="D31" s="184">
        <f>D30*9/F30</f>
        <v>0.24555529900715772</v>
      </c>
      <c r="E31" s="184">
        <f>E30*4/F30</f>
        <v>0.45347494804894944</v>
      </c>
      <c r="F31" s="185">
        <f>F30/2100</f>
        <v>0.24748571428571431</v>
      </c>
      <c r="G31" s="194"/>
      <c r="H31" s="184">
        <f>H30*4/K30</f>
        <v>0.17000659195781148</v>
      </c>
      <c r="I31" s="184">
        <f>I30*9/K30</f>
        <v>0.25036255767963084</v>
      </c>
      <c r="J31" s="184">
        <f>J30*4/K30</f>
        <v>0.4831905075807516</v>
      </c>
      <c r="K31" s="185">
        <f>K30/2450</f>
        <v>0.24767346938775509</v>
      </c>
      <c r="L31" s="194"/>
      <c r="M31" s="184">
        <f>M30*4/P30</f>
        <v>0.16841796301731729</v>
      </c>
      <c r="N31" s="184">
        <f>N30*9/P30</f>
        <v>0.24804813619019667</v>
      </c>
      <c r="O31" s="184">
        <f>O30*4/P30</f>
        <v>0.4702083944819489</v>
      </c>
      <c r="P31" s="185">
        <f>P30/2700</f>
        <v>0.25237037037037036</v>
      </c>
    </row>
    <row r="32" spans="1:16">
      <c r="A32" s="34"/>
      <c r="B32" s="34"/>
      <c r="C32" s="36"/>
      <c r="D32" s="36"/>
      <c r="E32" s="36"/>
      <c r="F32" s="36"/>
      <c r="G32" s="34"/>
      <c r="H32" s="36"/>
      <c r="I32" s="36"/>
      <c r="J32" s="36"/>
      <c r="K32" s="36"/>
      <c r="L32" s="34"/>
      <c r="M32" s="36"/>
      <c r="N32" s="36"/>
      <c r="O32" s="36"/>
      <c r="P32" s="1"/>
    </row>
    <row r="33" spans="1:16" ht="25.5">
      <c r="A33" s="176" t="s">
        <v>26</v>
      </c>
      <c r="B33" s="176" t="s">
        <v>32</v>
      </c>
      <c r="C33" s="176" t="s">
        <v>33</v>
      </c>
      <c r="D33" s="176" t="s">
        <v>34</v>
      </c>
      <c r="E33" s="176" t="s">
        <v>35</v>
      </c>
      <c r="F33" s="176" t="s">
        <v>36</v>
      </c>
      <c r="G33" s="176" t="s">
        <v>37</v>
      </c>
      <c r="H33" s="176" t="s">
        <v>38</v>
      </c>
      <c r="I33" s="176" t="s">
        <v>39</v>
      </c>
      <c r="J33" s="176" t="s">
        <v>40</v>
      </c>
      <c r="K33" s="176" t="s">
        <v>41</v>
      </c>
      <c r="L33" s="176" t="s">
        <v>42</v>
      </c>
      <c r="M33" s="36"/>
      <c r="N33" s="36"/>
      <c r="O33" s="36"/>
      <c r="P33" s="1"/>
    </row>
    <row r="34" spans="1:16">
      <c r="A34" s="13" t="s">
        <v>27</v>
      </c>
      <c r="B34" s="177">
        <v>164.45</v>
      </c>
      <c r="C34" s="177">
        <v>0.71</v>
      </c>
      <c r="D34" s="177">
        <v>1.85</v>
      </c>
      <c r="E34" s="177">
        <v>21.22</v>
      </c>
      <c r="F34" s="177">
        <v>0.28000000000000003</v>
      </c>
      <c r="G34" s="177">
        <v>0.26</v>
      </c>
      <c r="H34" s="177">
        <v>9.3499999999999979</v>
      </c>
      <c r="I34" s="177">
        <v>0.5</v>
      </c>
      <c r="J34" s="177">
        <v>75.55</v>
      </c>
      <c r="K34" s="177">
        <v>1.74</v>
      </c>
      <c r="L34" s="177">
        <v>20.330000000000002</v>
      </c>
      <c r="M34" s="36"/>
      <c r="N34" s="36"/>
      <c r="O34" s="36"/>
      <c r="P34" s="1"/>
    </row>
    <row r="35" spans="1:16">
      <c r="A35" s="13" t="s">
        <v>25</v>
      </c>
      <c r="B35" s="177">
        <v>178.73</v>
      </c>
      <c r="C35" s="177">
        <v>0.74</v>
      </c>
      <c r="D35" s="177">
        <v>2.02</v>
      </c>
      <c r="E35" s="177">
        <v>21.79</v>
      </c>
      <c r="F35" s="177">
        <v>0.34</v>
      </c>
      <c r="G35" s="177">
        <v>0.31999999999999995</v>
      </c>
      <c r="H35" s="177">
        <v>10.92</v>
      </c>
      <c r="I35" s="177">
        <v>0.59</v>
      </c>
      <c r="J35" s="177">
        <v>84.22999999999999</v>
      </c>
      <c r="K35" s="177">
        <v>2.0000000000000004</v>
      </c>
      <c r="L35" s="177">
        <v>21.11</v>
      </c>
      <c r="M35" s="36"/>
      <c r="N35" s="36"/>
      <c r="O35" s="36"/>
      <c r="P35" s="1"/>
    </row>
    <row r="36" spans="1:16">
      <c r="A36" s="13" t="s">
        <v>28</v>
      </c>
      <c r="B36" s="177">
        <v>181.27</v>
      </c>
      <c r="C36" s="177">
        <v>0.79</v>
      </c>
      <c r="D36" s="177">
        <v>2.17</v>
      </c>
      <c r="E36" s="177">
        <v>22.009999999999998</v>
      </c>
      <c r="F36" s="177">
        <v>0.39</v>
      </c>
      <c r="G36" s="177">
        <v>0.33</v>
      </c>
      <c r="H36" s="177">
        <v>12.82</v>
      </c>
      <c r="I36" s="177">
        <v>0.69</v>
      </c>
      <c r="J36" s="177">
        <v>88.210000000000008</v>
      </c>
      <c r="K36" s="177">
        <v>2.35</v>
      </c>
      <c r="L36" s="177">
        <v>21.45</v>
      </c>
      <c r="M36" s="36"/>
      <c r="N36" s="36"/>
      <c r="O36" s="36"/>
      <c r="P36" s="1"/>
    </row>
    <row r="37" spans="1:16" ht="25.5" customHeight="1">
      <c r="A37" s="176" t="s">
        <v>29</v>
      </c>
      <c r="B37" s="176" t="s">
        <v>44</v>
      </c>
      <c r="C37" s="176" t="s">
        <v>45</v>
      </c>
      <c r="D37" s="176" t="s">
        <v>46</v>
      </c>
      <c r="E37" s="176" t="s">
        <v>47</v>
      </c>
      <c r="F37" s="176" t="s">
        <v>48</v>
      </c>
      <c r="G37" s="176" t="s">
        <v>49</v>
      </c>
      <c r="H37" s="189"/>
      <c r="I37" s="303" t="s">
        <v>43</v>
      </c>
      <c r="J37" s="303"/>
      <c r="K37" s="189"/>
      <c r="L37" s="190"/>
      <c r="M37" s="36"/>
      <c r="N37" s="36"/>
      <c r="O37" s="36"/>
      <c r="P37" s="1"/>
    </row>
    <row r="38" spans="1:16">
      <c r="A38" s="13" t="s">
        <v>27</v>
      </c>
      <c r="B38" s="177">
        <v>695.76</v>
      </c>
      <c r="C38" s="177">
        <v>66.039999999999992</v>
      </c>
      <c r="D38" s="177">
        <v>56.179999999999993</v>
      </c>
      <c r="E38" s="177">
        <v>278.72000000000003</v>
      </c>
      <c r="F38" s="177">
        <v>3.2599999999999993</v>
      </c>
      <c r="G38" s="177">
        <v>0.26</v>
      </c>
      <c r="H38" s="191"/>
      <c r="I38" s="298">
        <v>7.73</v>
      </c>
      <c r="J38" s="298"/>
      <c r="K38" s="189"/>
      <c r="L38" s="190"/>
      <c r="M38" s="36"/>
      <c r="N38" s="36"/>
      <c r="O38" s="36"/>
      <c r="P38" s="1"/>
    </row>
    <row r="39" spans="1:16">
      <c r="A39" s="13" t="s">
        <v>25</v>
      </c>
      <c r="B39" s="177">
        <v>812.7399999999999</v>
      </c>
      <c r="C39" s="177">
        <v>96.13000000000001</v>
      </c>
      <c r="D39" s="177">
        <v>68.91</v>
      </c>
      <c r="E39" s="177">
        <v>343.56</v>
      </c>
      <c r="F39" s="177">
        <v>3.7799999999999989</v>
      </c>
      <c r="G39" s="177">
        <v>0.39</v>
      </c>
      <c r="H39" s="191"/>
      <c r="I39" s="298">
        <v>9.15</v>
      </c>
      <c r="J39" s="298"/>
      <c r="K39" s="189"/>
      <c r="L39" s="190"/>
      <c r="M39" s="36"/>
      <c r="N39" s="36"/>
      <c r="O39" s="36"/>
      <c r="P39" s="1"/>
    </row>
    <row r="40" spans="1:16">
      <c r="A40" s="13" t="s">
        <v>28</v>
      </c>
      <c r="B40" s="177">
        <v>898.81999999999994</v>
      </c>
      <c r="C40" s="177">
        <v>87.92</v>
      </c>
      <c r="D40" s="177">
        <v>77.069999999999993</v>
      </c>
      <c r="E40" s="177">
        <v>382.66999999999996</v>
      </c>
      <c r="F40" s="177">
        <v>4.34</v>
      </c>
      <c r="G40" s="177">
        <v>0.39</v>
      </c>
      <c r="H40" s="191"/>
      <c r="I40" s="298">
        <v>9.93</v>
      </c>
      <c r="J40" s="298"/>
      <c r="K40" s="189"/>
      <c r="L40" s="190"/>
      <c r="M40" s="36"/>
      <c r="N40" s="36"/>
      <c r="O40" s="36"/>
      <c r="P40" s="1"/>
    </row>
    <row r="41" spans="1:16" ht="15" customHeight="1">
      <c r="A41" s="198" t="s">
        <v>73</v>
      </c>
      <c r="B41" s="28"/>
      <c r="C41" s="28"/>
      <c r="D41" s="28"/>
      <c r="E41" s="28"/>
      <c r="F41" s="28"/>
      <c r="G41" s="28"/>
      <c r="H41" s="36"/>
      <c r="I41" s="36"/>
      <c r="J41" s="36"/>
      <c r="K41" s="36"/>
      <c r="L41" s="34"/>
      <c r="M41" s="36"/>
      <c r="N41" s="36"/>
      <c r="O41" s="36"/>
      <c r="P41" s="1"/>
    </row>
    <row r="42" spans="1:16" ht="15" customHeight="1">
      <c r="A42" s="200" t="s">
        <v>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4"/>
    </row>
    <row r="43" spans="1:16" ht="15" customHeight="1">
      <c r="A43" s="83">
        <v>1</v>
      </c>
      <c r="B43" s="27">
        <v>2</v>
      </c>
      <c r="C43" s="27">
        <v>3</v>
      </c>
      <c r="D43" s="27">
        <v>4</v>
      </c>
      <c r="E43" s="27">
        <v>5</v>
      </c>
      <c r="F43" s="27">
        <v>6</v>
      </c>
      <c r="G43" s="27">
        <v>7</v>
      </c>
      <c r="H43" s="27">
        <v>8</v>
      </c>
      <c r="I43" s="27">
        <v>9</v>
      </c>
      <c r="J43" s="27">
        <v>10</v>
      </c>
      <c r="K43" s="27">
        <v>11</v>
      </c>
      <c r="L43" s="27">
        <v>12</v>
      </c>
      <c r="M43" s="27">
        <v>13</v>
      </c>
      <c r="N43" s="27">
        <v>14</v>
      </c>
      <c r="O43" s="27">
        <v>15</v>
      </c>
      <c r="P43" s="27">
        <v>16</v>
      </c>
    </row>
    <row r="44" spans="1:16" ht="25.5" customHeight="1">
      <c r="A44" s="8" t="s">
        <v>154</v>
      </c>
      <c r="B44" s="2">
        <v>60</v>
      </c>
      <c r="C44" s="20">
        <v>2</v>
      </c>
      <c r="D44" s="20">
        <v>4.2</v>
      </c>
      <c r="E44" s="20">
        <v>4.0999999999999996</v>
      </c>
      <c r="F44" s="85">
        <f t="shared" ref="F44:F49" si="6">C44*4+D44*9+E44*4</f>
        <v>62.2</v>
      </c>
      <c r="G44" s="31">
        <v>80</v>
      </c>
      <c r="H44" s="20">
        <v>2.5</v>
      </c>
      <c r="I44" s="20">
        <v>4.2</v>
      </c>
      <c r="J44" s="20">
        <v>5.3</v>
      </c>
      <c r="K44" s="85">
        <f t="shared" ref="K44:K49" si="7">H44*4+I44*9+J44*4</f>
        <v>69</v>
      </c>
      <c r="L44" s="40">
        <v>100</v>
      </c>
      <c r="M44" s="20">
        <v>3.2</v>
      </c>
      <c r="N44" s="20">
        <v>5.3</v>
      </c>
      <c r="O44" s="20">
        <v>6.6</v>
      </c>
      <c r="P44" s="85">
        <f t="shared" ref="P44:P49" si="8">M44*4+N44*9+O44*4</f>
        <v>86.9</v>
      </c>
    </row>
    <row r="45" spans="1:16" ht="25.5">
      <c r="A45" s="100" t="s">
        <v>85</v>
      </c>
      <c r="B45" s="101">
        <v>70</v>
      </c>
      <c r="C45" s="102">
        <v>17.7</v>
      </c>
      <c r="D45" s="102">
        <v>3.1</v>
      </c>
      <c r="E45" s="102">
        <v>7.9</v>
      </c>
      <c r="F45" s="102">
        <v>132.19999999999999</v>
      </c>
      <c r="G45" s="103">
        <v>90</v>
      </c>
      <c r="H45" s="102">
        <v>21.5</v>
      </c>
      <c r="I45" s="102">
        <v>3.8</v>
      </c>
      <c r="J45" s="102">
        <v>15.8</v>
      </c>
      <c r="K45" s="102">
        <v>190.2</v>
      </c>
      <c r="L45" s="104">
        <v>100</v>
      </c>
      <c r="M45" s="102">
        <v>23.9</v>
      </c>
      <c r="N45" s="102">
        <v>4.2</v>
      </c>
      <c r="O45" s="102">
        <v>17.600000000000001</v>
      </c>
      <c r="P45" s="102">
        <v>211.3</v>
      </c>
    </row>
    <row r="46" spans="1:16" ht="15" customHeight="1">
      <c r="A46" s="91" t="s">
        <v>70</v>
      </c>
      <c r="B46" s="105">
        <v>20</v>
      </c>
      <c r="C46" s="93">
        <v>0.5</v>
      </c>
      <c r="D46" s="93">
        <v>3.7</v>
      </c>
      <c r="E46" s="93">
        <v>1.8</v>
      </c>
      <c r="F46" s="106">
        <f t="shared" si="6"/>
        <v>42.500000000000007</v>
      </c>
      <c r="G46" s="107">
        <v>20</v>
      </c>
      <c r="H46" s="93">
        <v>0.5</v>
      </c>
      <c r="I46" s="93">
        <v>3.7</v>
      </c>
      <c r="J46" s="93">
        <v>1.8</v>
      </c>
      <c r="K46" s="106">
        <f t="shared" si="7"/>
        <v>42.500000000000007</v>
      </c>
      <c r="L46" s="107">
        <v>20</v>
      </c>
      <c r="M46" s="93">
        <v>0.5</v>
      </c>
      <c r="N46" s="93">
        <v>3.7</v>
      </c>
      <c r="O46" s="93">
        <v>1.8</v>
      </c>
      <c r="P46" s="106">
        <f t="shared" si="8"/>
        <v>42.500000000000007</v>
      </c>
    </row>
    <row r="47" spans="1:16" ht="15" customHeight="1">
      <c r="A47" s="108" t="s">
        <v>68</v>
      </c>
      <c r="B47" s="95">
        <v>130</v>
      </c>
      <c r="C47" s="96">
        <v>13.5</v>
      </c>
      <c r="D47" s="96">
        <v>3.7</v>
      </c>
      <c r="E47" s="96">
        <v>23.5</v>
      </c>
      <c r="F47" s="96">
        <v>192</v>
      </c>
      <c r="G47" s="95">
        <v>150</v>
      </c>
      <c r="H47" s="96">
        <v>15.8</v>
      </c>
      <c r="I47" s="96">
        <v>4.5999999999999996</v>
      </c>
      <c r="J47" s="96">
        <v>27.5</v>
      </c>
      <c r="K47" s="96">
        <v>256.3</v>
      </c>
      <c r="L47" s="95">
        <v>180</v>
      </c>
      <c r="M47" s="96">
        <v>19.100000000000001</v>
      </c>
      <c r="N47" s="96">
        <v>4.8</v>
      </c>
      <c r="O47" s="96">
        <v>33.4</v>
      </c>
      <c r="P47" s="96">
        <v>327.60000000000002</v>
      </c>
    </row>
    <row r="48" spans="1:16">
      <c r="A48" s="109" t="s">
        <v>145</v>
      </c>
      <c r="B48" s="110">
        <v>200</v>
      </c>
      <c r="C48" s="111">
        <v>0.3</v>
      </c>
      <c r="D48" s="111">
        <v>0.1</v>
      </c>
      <c r="E48" s="111">
        <v>15.6</v>
      </c>
      <c r="F48" s="111">
        <v>68.5</v>
      </c>
      <c r="G48" s="110">
        <v>200</v>
      </c>
      <c r="H48" s="111">
        <v>0.3</v>
      </c>
      <c r="I48" s="111">
        <v>0.1</v>
      </c>
      <c r="J48" s="111">
        <v>15.6</v>
      </c>
      <c r="K48" s="111">
        <v>68.5</v>
      </c>
      <c r="L48" s="110">
        <v>200</v>
      </c>
      <c r="M48" s="111">
        <v>0.3</v>
      </c>
      <c r="N48" s="111">
        <v>0.1</v>
      </c>
      <c r="O48" s="111">
        <v>15.6</v>
      </c>
      <c r="P48" s="111">
        <v>68.5</v>
      </c>
    </row>
    <row r="49" spans="1:16" ht="25.5">
      <c r="A49" s="8" t="s">
        <v>81</v>
      </c>
      <c r="B49" s="2">
        <v>30</v>
      </c>
      <c r="C49" s="20">
        <v>2.2000000000000002</v>
      </c>
      <c r="D49" s="20">
        <v>0.3</v>
      </c>
      <c r="E49" s="20">
        <v>13.8</v>
      </c>
      <c r="F49" s="85">
        <f t="shared" si="6"/>
        <v>66.7</v>
      </c>
      <c r="G49" s="2">
        <v>50</v>
      </c>
      <c r="H49" s="20">
        <v>3</v>
      </c>
      <c r="I49" s="20">
        <v>0.4</v>
      </c>
      <c r="J49" s="20">
        <v>18.3</v>
      </c>
      <c r="K49" s="85">
        <f t="shared" si="7"/>
        <v>88.8</v>
      </c>
      <c r="L49" s="2">
        <v>50</v>
      </c>
      <c r="M49" s="20">
        <v>3</v>
      </c>
      <c r="N49" s="20">
        <v>0.4</v>
      </c>
      <c r="O49" s="20">
        <v>18.3</v>
      </c>
      <c r="P49" s="85">
        <f t="shared" si="8"/>
        <v>88.8</v>
      </c>
    </row>
    <row r="50" spans="1:16">
      <c r="A50" s="21" t="s">
        <v>5</v>
      </c>
      <c r="B50" s="21"/>
      <c r="C50" s="22">
        <f>SUM(C44:C49)</f>
        <v>36.200000000000003</v>
      </c>
      <c r="D50" s="22">
        <f>SUM(D44:D49)</f>
        <v>15.1</v>
      </c>
      <c r="E50" s="22">
        <f>SUM(E44:E49)</f>
        <v>66.7</v>
      </c>
      <c r="F50" s="22">
        <f>SUM(F44:F49)</f>
        <v>564.1</v>
      </c>
      <c r="G50" s="21"/>
      <c r="H50" s="22">
        <f>SUM(H44:H49)</f>
        <v>43.599999999999994</v>
      </c>
      <c r="I50" s="22">
        <f>SUM(I44:I49)</f>
        <v>16.799999999999997</v>
      </c>
      <c r="J50" s="22">
        <f>SUM(J44:J49)</f>
        <v>84.3</v>
      </c>
      <c r="K50" s="22">
        <f>SUM(K44:K49)</f>
        <v>715.3</v>
      </c>
      <c r="L50" s="21"/>
      <c r="M50" s="22">
        <f>SUM(M44:M49)</f>
        <v>50</v>
      </c>
      <c r="N50" s="22">
        <f>SUM(N44:N49)</f>
        <v>18.5</v>
      </c>
      <c r="O50" s="22">
        <f>SUM(O44:O49)</f>
        <v>93.3</v>
      </c>
      <c r="P50" s="22">
        <f>SUM(P44:P49)</f>
        <v>825.6</v>
      </c>
    </row>
    <row r="51" spans="1:16">
      <c r="A51" s="23" t="s">
        <v>24</v>
      </c>
      <c r="B51" s="23"/>
      <c r="C51" s="86">
        <f>C50*4/F50</f>
        <v>0.25669207587307213</v>
      </c>
      <c r="D51" s="86">
        <f>D50*9/F50</f>
        <v>0.24091473143059741</v>
      </c>
      <c r="E51" s="86">
        <f>E50*4/F50</f>
        <v>0.47296578620811913</v>
      </c>
      <c r="F51" s="86">
        <f>F50/2100</f>
        <v>0.26861904761904765</v>
      </c>
      <c r="G51" s="23"/>
      <c r="H51" s="86">
        <f>H50*4/K50</f>
        <v>0.2438137844261149</v>
      </c>
      <c r="I51" s="86">
        <f>I50*9/K50</f>
        <v>0.21137984062631063</v>
      </c>
      <c r="J51" s="86">
        <f>J50*4/K50</f>
        <v>0.47141059695232773</v>
      </c>
      <c r="K51" s="86">
        <f>K50/2450</f>
        <v>0.29195918367346935</v>
      </c>
      <c r="L51" s="23"/>
      <c r="M51" s="86">
        <f>M50*4/P50</f>
        <v>0.24224806201550386</v>
      </c>
      <c r="N51" s="86">
        <f>N50*9/P50</f>
        <v>0.20167151162790697</v>
      </c>
      <c r="O51" s="86">
        <f>O50*4/P50</f>
        <v>0.4520348837209302</v>
      </c>
      <c r="P51" s="86">
        <f>P50/2700</f>
        <v>0.30577777777777776</v>
      </c>
    </row>
    <row r="52" spans="1:16">
      <c r="A52" s="34"/>
      <c r="B52" s="35"/>
      <c r="C52" s="36"/>
      <c r="D52" s="36"/>
      <c r="E52" s="36"/>
      <c r="F52" s="36"/>
      <c r="G52" s="35"/>
      <c r="H52" s="36"/>
      <c r="I52" s="36"/>
      <c r="J52" s="36"/>
      <c r="K52" s="36"/>
      <c r="L52" s="35"/>
      <c r="M52" s="36"/>
      <c r="N52" s="36"/>
      <c r="O52" s="36"/>
      <c r="P52" s="1"/>
    </row>
    <row r="53" spans="1:16" ht="25.5">
      <c r="A53" s="176" t="s">
        <v>26</v>
      </c>
      <c r="B53" s="2" t="s">
        <v>32</v>
      </c>
      <c r="C53" s="2" t="s">
        <v>33</v>
      </c>
      <c r="D53" s="2" t="s">
        <v>34</v>
      </c>
      <c r="E53" s="2" t="s">
        <v>35</v>
      </c>
      <c r="F53" s="2" t="s">
        <v>36</v>
      </c>
      <c r="G53" s="2" t="s">
        <v>37</v>
      </c>
      <c r="H53" s="2" t="s">
        <v>38</v>
      </c>
      <c r="I53" s="2" t="s">
        <v>39</v>
      </c>
      <c r="J53" s="2" t="s">
        <v>40</v>
      </c>
      <c r="K53" s="2" t="s">
        <v>41</v>
      </c>
      <c r="L53" s="2" t="s">
        <v>42</v>
      </c>
      <c r="M53" s="36"/>
      <c r="N53" s="36"/>
      <c r="O53" s="36"/>
      <c r="P53" s="1"/>
    </row>
    <row r="54" spans="1:16">
      <c r="A54" s="13" t="s">
        <v>27</v>
      </c>
      <c r="B54" s="20">
        <v>503.90000000000003</v>
      </c>
      <c r="C54" s="20">
        <v>0.65</v>
      </c>
      <c r="D54" s="20">
        <v>1.71</v>
      </c>
      <c r="E54" s="20">
        <v>81.240000000000009</v>
      </c>
      <c r="F54" s="20">
        <v>0.66</v>
      </c>
      <c r="G54" s="20">
        <v>0.37</v>
      </c>
      <c r="H54" s="20">
        <v>16.509999999999998</v>
      </c>
      <c r="I54" s="20">
        <v>0.56999999999999995</v>
      </c>
      <c r="J54" s="20">
        <v>132.6</v>
      </c>
      <c r="K54" s="20">
        <v>0.61</v>
      </c>
      <c r="L54" s="20">
        <v>25.11</v>
      </c>
      <c r="M54" s="36"/>
      <c r="N54" s="36"/>
      <c r="O54" s="36"/>
      <c r="P54" s="1"/>
    </row>
    <row r="55" spans="1:16" ht="14.65" customHeight="1">
      <c r="A55" s="13" t="s">
        <v>25</v>
      </c>
      <c r="B55" s="20">
        <v>514.83000000000004</v>
      </c>
      <c r="C55" s="20">
        <v>0.67</v>
      </c>
      <c r="D55" s="20">
        <v>1.87</v>
      </c>
      <c r="E55" s="20">
        <v>89.62</v>
      </c>
      <c r="F55" s="20">
        <v>0.78000000000000014</v>
      </c>
      <c r="G55" s="20">
        <v>0.42000000000000004</v>
      </c>
      <c r="H55" s="20">
        <v>19.489999999999998</v>
      </c>
      <c r="I55" s="20">
        <v>0.65</v>
      </c>
      <c r="J55" s="20">
        <v>154.19999999999996</v>
      </c>
      <c r="K55" s="20">
        <v>0.66</v>
      </c>
      <c r="L55" s="20">
        <v>25.29</v>
      </c>
      <c r="M55" s="36"/>
      <c r="N55" s="36"/>
      <c r="O55" s="36"/>
      <c r="P55" s="1"/>
    </row>
    <row r="56" spans="1:16">
      <c r="A56" s="13" t="s">
        <v>28</v>
      </c>
      <c r="B56" s="20">
        <v>526.41999999999996</v>
      </c>
      <c r="C56" s="20">
        <v>0.68</v>
      </c>
      <c r="D56" s="20">
        <v>1.98</v>
      </c>
      <c r="E56" s="20">
        <v>101.88999999999999</v>
      </c>
      <c r="F56" s="20">
        <v>0.92</v>
      </c>
      <c r="G56" s="20">
        <v>0.48000000000000004</v>
      </c>
      <c r="H56" s="20">
        <v>22.51</v>
      </c>
      <c r="I56" s="20">
        <v>0.74</v>
      </c>
      <c r="J56" s="20">
        <v>179.18999999999997</v>
      </c>
      <c r="K56" s="20">
        <v>0.71000000000000008</v>
      </c>
      <c r="L56" s="20">
        <v>25.54</v>
      </c>
      <c r="M56" s="36"/>
      <c r="N56" s="36"/>
      <c r="O56" s="36"/>
      <c r="P56" s="1"/>
    </row>
    <row r="57" spans="1:16" ht="25.5">
      <c r="A57" s="176" t="s">
        <v>29</v>
      </c>
      <c r="B57" s="3" t="s">
        <v>44</v>
      </c>
      <c r="C57" s="3" t="s">
        <v>45</v>
      </c>
      <c r="D57" s="3" t="s">
        <v>46</v>
      </c>
      <c r="E57" s="3" t="s">
        <v>47</v>
      </c>
      <c r="F57" s="3" t="s">
        <v>48</v>
      </c>
      <c r="G57" s="3" t="s">
        <v>49</v>
      </c>
      <c r="H57" s="36"/>
      <c r="I57" s="305" t="s">
        <v>43</v>
      </c>
      <c r="J57" s="305"/>
      <c r="K57" s="36"/>
      <c r="L57" s="38"/>
      <c r="M57" s="36"/>
      <c r="N57" s="36"/>
      <c r="O57" s="36"/>
      <c r="P57" s="1"/>
    </row>
    <row r="58" spans="1:16">
      <c r="A58" s="13" t="s">
        <v>27</v>
      </c>
      <c r="B58" s="20">
        <v>1093.21</v>
      </c>
      <c r="C58" s="20">
        <v>92.70999999999998</v>
      </c>
      <c r="D58" s="20">
        <v>115.51</v>
      </c>
      <c r="E58" s="20">
        <v>459.68</v>
      </c>
      <c r="F58" s="20">
        <v>4.91</v>
      </c>
      <c r="G58" s="20">
        <v>0.3</v>
      </c>
      <c r="H58" s="39"/>
      <c r="I58" s="304">
        <v>14.52</v>
      </c>
      <c r="J58" s="304"/>
      <c r="K58" s="36"/>
      <c r="L58" s="38"/>
      <c r="M58" s="36"/>
      <c r="N58" s="36"/>
      <c r="O58" s="36"/>
      <c r="P58" s="1"/>
    </row>
    <row r="59" spans="1:16">
      <c r="A59" s="13" t="s">
        <v>25</v>
      </c>
      <c r="B59" s="20">
        <v>1267.8799999999999</v>
      </c>
      <c r="C59" s="20">
        <v>106.44999999999997</v>
      </c>
      <c r="D59" s="20">
        <v>137.25999999999996</v>
      </c>
      <c r="E59" s="20">
        <v>544.76</v>
      </c>
      <c r="F59" s="20">
        <v>5.81</v>
      </c>
      <c r="G59" s="20">
        <v>0.43</v>
      </c>
      <c r="H59" s="39"/>
      <c r="I59" s="304">
        <v>17.48</v>
      </c>
      <c r="J59" s="304"/>
      <c r="K59" s="36"/>
      <c r="L59" s="38"/>
      <c r="M59" s="36"/>
      <c r="N59" s="36"/>
      <c r="O59" s="36"/>
      <c r="P59" s="1"/>
    </row>
    <row r="60" spans="1:16">
      <c r="A60" s="13" t="s">
        <v>28</v>
      </c>
      <c r="B60" s="20">
        <v>1458.84</v>
      </c>
      <c r="C60" s="20">
        <v>118.05999999999999</v>
      </c>
      <c r="D60" s="20">
        <v>159.63999999999996</v>
      </c>
      <c r="E60" s="20">
        <v>626.74</v>
      </c>
      <c r="F60" s="20">
        <v>6.76</v>
      </c>
      <c r="G60" s="20">
        <v>0.74</v>
      </c>
      <c r="H60" s="39"/>
      <c r="I60" s="304">
        <v>20.29</v>
      </c>
      <c r="J60" s="304"/>
      <c r="K60" s="36"/>
      <c r="L60" s="38"/>
      <c r="M60" s="36"/>
      <c r="N60" s="36"/>
      <c r="O60" s="36"/>
      <c r="P60" s="1"/>
    </row>
    <row r="61" spans="1:16" ht="25.5" customHeight="1">
      <c r="A61" s="198" t="s">
        <v>73</v>
      </c>
      <c r="B61" s="35"/>
      <c r="C61" s="36"/>
      <c r="D61" s="36"/>
      <c r="E61" s="36"/>
      <c r="F61" s="36"/>
      <c r="G61" s="35"/>
      <c r="H61" s="36"/>
      <c r="I61" s="36"/>
      <c r="J61" s="36"/>
      <c r="K61" s="36"/>
      <c r="L61" s="35"/>
      <c r="M61" s="36"/>
      <c r="N61" s="36"/>
      <c r="O61" s="36"/>
      <c r="P61" s="1"/>
    </row>
    <row r="62" spans="1:16" ht="25.5" customHeight="1">
      <c r="A62" s="200" t="s">
        <v>8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10"/>
    </row>
    <row r="63" spans="1:16" ht="25.5" customHeight="1">
      <c r="A63" s="83">
        <v>1</v>
      </c>
      <c r="B63" s="27">
        <v>2</v>
      </c>
      <c r="C63" s="27">
        <v>3</v>
      </c>
      <c r="D63" s="27">
        <v>4</v>
      </c>
      <c r="E63" s="27">
        <v>5</v>
      </c>
      <c r="F63" s="27">
        <v>6</v>
      </c>
      <c r="G63" s="27">
        <v>7</v>
      </c>
      <c r="H63" s="27">
        <v>8</v>
      </c>
      <c r="I63" s="27">
        <v>9</v>
      </c>
      <c r="J63" s="27">
        <v>10</v>
      </c>
      <c r="K63" s="27">
        <v>11</v>
      </c>
      <c r="L63" s="27">
        <v>12</v>
      </c>
      <c r="M63" s="27">
        <v>13</v>
      </c>
      <c r="N63" s="27">
        <v>14</v>
      </c>
      <c r="O63" s="27">
        <v>15</v>
      </c>
      <c r="P63" s="27">
        <v>16</v>
      </c>
    </row>
    <row r="64" spans="1:16" ht="25.5" customHeight="1">
      <c r="A64" s="112" t="s">
        <v>86</v>
      </c>
      <c r="B64" s="101">
        <v>70</v>
      </c>
      <c r="C64" s="102">
        <v>11.4</v>
      </c>
      <c r="D64" s="102">
        <v>1.3</v>
      </c>
      <c r="E64" s="102">
        <v>9.8000000000000007</v>
      </c>
      <c r="F64" s="102">
        <v>201.3</v>
      </c>
      <c r="G64" s="101">
        <v>90</v>
      </c>
      <c r="H64" s="102">
        <v>15.5</v>
      </c>
      <c r="I64" s="102">
        <v>1.3</v>
      </c>
      <c r="J64" s="102">
        <v>11.5</v>
      </c>
      <c r="K64" s="102">
        <v>235.2</v>
      </c>
      <c r="L64" s="101">
        <v>100</v>
      </c>
      <c r="M64" s="102">
        <v>17.100000000000001</v>
      </c>
      <c r="N64" s="102">
        <v>2</v>
      </c>
      <c r="O64" s="102">
        <v>15.1</v>
      </c>
      <c r="P64" s="102">
        <v>273.39999999999998</v>
      </c>
    </row>
    <row r="65" spans="1:16" ht="25.5" customHeight="1">
      <c r="A65" s="91" t="s">
        <v>87</v>
      </c>
      <c r="B65" s="113">
        <v>20</v>
      </c>
      <c r="C65" s="93">
        <v>0.8</v>
      </c>
      <c r="D65" s="93">
        <v>1.9</v>
      </c>
      <c r="E65" s="93">
        <v>2.4</v>
      </c>
      <c r="F65" s="106">
        <f t="shared" ref="F65:F70" si="9">C65*4+D65*9+E65*4</f>
        <v>29.9</v>
      </c>
      <c r="G65" s="113">
        <v>20</v>
      </c>
      <c r="H65" s="93">
        <v>0.8</v>
      </c>
      <c r="I65" s="93">
        <v>1.9</v>
      </c>
      <c r="J65" s="93">
        <v>2.4</v>
      </c>
      <c r="K65" s="106">
        <f t="shared" ref="K65:K70" si="10">H65*4+I65*9+J65*4</f>
        <v>29.9</v>
      </c>
      <c r="L65" s="113">
        <v>20</v>
      </c>
      <c r="M65" s="93">
        <v>0.8</v>
      </c>
      <c r="N65" s="93">
        <v>1.9</v>
      </c>
      <c r="O65" s="93">
        <v>2.4</v>
      </c>
      <c r="P65" s="106">
        <f t="shared" ref="P65:P70" si="11">M65*4+N65*9+O65*4</f>
        <v>29.9</v>
      </c>
    </row>
    <row r="66" spans="1:16" ht="25.5" customHeight="1">
      <c r="A66" s="91" t="s">
        <v>67</v>
      </c>
      <c r="B66" s="113">
        <v>130</v>
      </c>
      <c r="C66" s="93">
        <v>2.4</v>
      </c>
      <c r="D66" s="93">
        <v>4.7</v>
      </c>
      <c r="E66" s="93">
        <v>12.6</v>
      </c>
      <c r="F66" s="106">
        <f t="shared" si="9"/>
        <v>102.30000000000001</v>
      </c>
      <c r="G66" s="113">
        <v>150</v>
      </c>
      <c r="H66" s="93">
        <v>2.7</v>
      </c>
      <c r="I66" s="93">
        <v>7.3</v>
      </c>
      <c r="J66" s="93">
        <v>14.5</v>
      </c>
      <c r="K66" s="106">
        <f t="shared" si="10"/>
        <v>134.5</v>
      </c>
      <c r="L66" s="113">
        <v>180</v>
      </c>
      <c r="M66" s="93">
        <v>3.1</v>
      </c>
      <c r="N66" s="93">
        <v>6.5</v>
      </c>
      <c r="O66" s="93">
        <v>16.7</v>
      </c>
      <c r="P66" s="106">
        <f t="shared" si="11"/>
        <v>137.69999999999999</v>
      </c>
    </row>
    <row r="67" spans="1:16" ht="25.5" customHeight="1">
      <c r="A67" s="112" t="s">
        <v>186</v>
      </c>
      <c r="B67" s="114">
        <v>30</v>
      </c>
      <c r="C67" s="115">
        <v>1.56</v>
      </c>
      <c r="D67" s="115">
        <v>0.12</v>
      </c>
      <c r="E67" s="116">
        <v>4.08</v>
      </c>
      <c r="F67" s="116">
        <v>23.1</v>
      </c>
      <c r="G67" s="114">
        <v>30</v>
      </c>
      <c r="H67" s="115">
        <v>1.56</v>
      </c>
      <c r="I67" s="115">
        <v>0.12</v>
      </c>
      <c r="J67" s="116">
        <v>4.08</v>
      </c>
      <c r="K67" s="116">
        <v>23.1</v>
      </c>
      <c r="L67" s="114">
        <v>30</v>
      </c>
      <c r="M67" s="115">
        <v>1.56</v>
      </c>
      <c r="N67" s="115">
        <v>0.12</v>
      </c>
      <c r="O67" s="116">
        <v>4.08</v>
      </c>
      <c r="P67" s="116">
        <v>23.1</v>
      </c>
    </row>
    <row r="68" spans="1:16" ht="25.5" customHeight="1">
      <c r="A68" s="117" t="s">
        <v>72</v>
      </c>
      <c r="B68" s="118">
        <v>200</v>
      </c>
      <c r="C68" s="119">
        <v>1.2</v>
      </c>
      <c r="D68" s="119">
        <v>0.2</v>
      </c>
      <c r="E68" s="119">
        <v>8.1999999999999993</v>
      </c>
      <c r="F68" s="119">
        <v>42.8</v>
      </c>
      <c r="G68" s="120">
        <v>200</v>
      </c>
      <c r="H68" s="119">
        <v>1.2</v>
      </c>
      <c r="I68" s="119">
        <v>0.2</v>
      </c>
      <c r="J68" s="119">
        <v>8.1999999999999993</v>
      </c>
      <c r="K68" s="119">
        <v>42.8</v>
      </c>
      <c r="L68" s="120">
        <v>200</v>
      </c>
      <c r="M68" s="119">
        <v>1.2</v>
      </c>
      <c r="N68" s="119">
        <v>0.2</v>
      </c>
      <c r="O68" s="119">
        <v>8.1999999999999993</v>
      </c>
      <c r="P68" s="119">
        <v>62.8</v>
      </c>
    </row>
    <row r="69" spans="1:16" ht="25.5" customHeight="1">
      <c r="A69" s="91" t="s">
        <v>81</v>
      </c>
      <c r="B69" s="113">
        <v>30</v>
      </c>
      <c r="C69" s="93">
        <v>2.2000000000000002</v>
      </c>
      <c r="D69" s="93">
        <v>0.3</v>
      </c>
      <c r="E69" s="93">
        <v>13.8</v>
      </c>
      <c r="F69" s="106">
        <f t="shared" si="9"/>
        <v>66.7</v>
      </c>
      <c r="G69" s="113">
        <v>50</v>
      </c>
      <c r="H69" s="93">
        <v>3</v>
      </c>
      <c r="I69" s="93">
        <v>0.4</v>
      </c>
      <c r="J69" s="93">
        <v>18.3</v>
      </c>
      <c r="K69" s="106">
        <f t="shared" si="10"/>
        <v>88.8</v>
      </c>
      <c r="L69" s="113">
        <v>50</v>
      </c>
      <c r="M69" s="93">
        <v>3</v>
      </c>
      <c r="N69" s="93">
        <v>0.4</v>
      </c>
      <c r="O69" s="93">
        <v>18.3</v>
      </c>
      <c r="P69" s="106">
        <f t="shared" si="11"/>
        <v>88.8</v>
      </c>
    </row>
    <row r="70" spans="1:16" ht="25.5" customHeight="1">
      <c r="A70" s="21" t="s">
        <v>193</v>
      </c>
      <c r="B70" s="2">
        <v>120</v>
      </c>
      <c r="C70" s="20">
        <v>0.3</v>
      </c>
      <c r="D70" s="20">
        <v>0.1</v>
      </c>
      <c r="E70" s="20">
        <v>13.2</v>
      </c>
      <c r="F70" s="85">
        <f t="shared" si="9"/>
        <v>54.9</v>
      </c>
      <c r="G70" s="2">
        <v>120</v>
      </c>
      <c r="H70" s="20">
        <v>0.3</v>
      </c>
      <c r="I70" s="20">
        <v>0.1</v>
      </c>
      <c r="J70" s="20">
        <v>13.2</v>
      </c>
      <c r="K70" s="85">
        <f t="shared" si="10"/>
        <v>54.9</v>
      </c>
      <c r="L70" s="2">
        <v>120</v>
      </c>
      <c r="M70" s="20">
        <v>0.3</v>
      </c>
      <c r="N70" s="20">
        <v>0.1</v>
      </c>
      <c r="O70" s="20">
        <v>13.2</v>
      </c>
      <c r="P70" s="85">
        <f t="shared" si="11"/>
        <v>54.9</v>
      </c>
    </row>
    <row r="71" spans="1:16">
      <c r="A71" s="21" t="s">
        <v>5</v>
      </c>
      <c r="B71" s="21"/>
      <c r="C71" s="22">
        <f>SUM(C64:C70)</f>
        <v>19.86</v>
      </c>
      <c r="D71" s="22">
        <f t="shared" ref="D71:F71" si="12">SUM(D64:D70)</f>
        <v>8.6199999999999992</v>
      </c>
      <c r="E71" s="22">
        <f t="shared" si="12"/>
        <v>64.08</v>
      </c>
      <c r="F71" s="22">
        <f t="shared" si="12"/>
        <v>521</v>
      </c>
      <c r="G71" s="21"/>
      <c r="H71" s="22">
        <f>SUM(H64:H70)</f>
        <v>25.06</v>
      </c>
      <c r="I71" s="22">
        <f t="shared" ref="I71:K71" si="13">SUM(I64:I70)</f>
        <v>11.319999999999999</v>
      </c>
      <c r="J71" s="22">
        <f t="shared" si="13"/>
        <v>72.179999999999993</v>
      </c>
      <c r="K71" s="22">
        <f t="shared" si="13"/>
        <v>609.19999999999993</v>
      </c>
      <c r="L71" s="21"/>
      <c r="M71" s="22">
        <f>SUM(M64:M70)</f>
        <v>27.060000000000002</v>
      </c>
      <c r="N71" s="22">
        <f t="shared" ref="N71:P71" si="14">SUM(N64:N70)</f>
        <v>11.219999999999999</v>
      </c>
      <c r="O71" s="22">
        <f t="shared" si="14"/>
        <v>77.98</v>
      </c>
      <c r="P71" s="22">
        <f t="shared" si="14"/>
        <v>670.59999999999991</v>
      </c>
    </row>
    <row r="72" spans="1:16">
      <c r="A72" s="23" t="s">
        <v>24</v>
      </c>
      <c r="B72" s="23"/>
      <c r="C72" s="86">
        <f>C71*4/F71</f>
        <v>0.15247600767754318</v>
      </c>
      <c r="D72" s="86">
        <f>D71*9/F71</f>
        <v>0.1489059500959693</v>
      </c>
      <c r="E72" s="86">
        <f>E71*4/F71</f>
        <v>0.49197696737044144</v>
      </c>
      <c r="F72" s="143">
        <f>F71/2100</f>
        <v>0.24809523809523809</v>
      </c>
      <c r="G72" s="33"/>
      <c r="H72" s="86">
        <f>H71*4/K71</f>
        <v>0.16454366382140515</v>
      </c>
      <c r="I72" s="86">
        <f>I71*9/K71</f>
        <v>0.16723571897570583</v>
      </c>
      <c r="J72" s="86">
        <f>J71*4/K71</f>
        <v>0.47393302692055156</v>
      </c>
      <c r="K72" s="143">
        <f>K71/2450</f>
        <v>0.24865306122448977</v>
      </c>
      <c r="L72" s="33"/>
      <c r="M72" s="86">
        <f>M71*4/P71</f>
        <v>0.16140769460184912</v>
      </c>
      <c r="N72" s="86">
        <f>N71*9/P71</f>
        <v>0.15058156874440801</v>
      </c>
      <c r="O72" s="86">
        <f>O71*4/P71</f>
        <v>0.46513569937369531</v>
      </c>
      <c r="P72" s="143">
        <f>P71/2700</f>
        <v>0.24837037037037032</v>
      </c>
    </row>
    <row r="73" spans="1:16">
      <c r="A73" s="34"/>
      <c r="B73" s="34"/>
      <c r="C73" s="36"/>
      <c r="D73" s="36"/>
      <c r="E73" s="36"/>
      <c r="F73" s="36"/>
      <c r="G73" s="35"/>
      <c r="H73" s="36"/>
      <c r="I73" s="36"/>
      <c r="J73" s="36"/>
      <c r="K73" s="36"/>
      <c r="L73" s="35"/>
      <c r="M73" s="36"/>
      <c r="N73" s="36"/>
      <c r="O73" s="36"/>
      <c r="P73" s="1"/>
    </row>
    <row r="74" spans="1:16" ht="25.5">
      <c r="A74" s="176" t="s">
        <v>26</v>
      </c>
      <c r="B74" s="2" t="s">
        <v>32</v>
      </c>
      <c r="C74" s="2" t="s">
        <v>33</v>
      </c>
      <c r="D74" s="2" t="s">
        <v>34</v>
      </c>
      <c r="E74" s="2" t="s">
        <v>35</v>
      </c>
      <c r="F74" s="2" t="s">
        <v>36</v>
      </c>
      <c r="G74" s="2" t="s">
        <v>37</v>
      </c>
      <c r="H74" s="2" t="s">
        <v>38</v>
      </c>
      <c r="I74" s="2" t="s">
        <v>39</v>
      </c>
      <c r="J74" s="2" t="s">
        <v>40</v>
      </c>
      <c r="K74" s="2" t="s">
        <v>41</v>
      </c>
      <c r="L74" s="2" t="s">
        <v>42</v>
      </c>
      <c r="M74" s="36"/>
      <c r="N74" s="36"/>
      <c r="O74" s="36"/>
      <c r="P74" s="1"/>
    </row>
    <row r="75" spans="1:16">
      <c r="A75" s="13" t="s">
        <v>27</v>
      </c>
      <c r="B75" s="20">
        <v>960.86000000000013</v>
      </c>
      <c r="C75" s="20">
        <v>0.31</v>
      </c>
      <c r="D75" s="20">
        <v>5.410000000000001</v>
      </c>
      <c r="E75" s="20">
        <v>59.690000000000005</v>
      </c>
      <c r="F75" s="20">
        <v>0.36000000000000004</v>
      </c>
      <c r="G75" s="20">
        <v>0.32000000000000006</v>
      </c>
      <c r="H75" s="20">
        <v>7.1700000000000008</v>
      </c>
      <c r="I75" s="20">
        <v>0.6</v>
      </c>
      <c r="J75" s="20">
        <v>59.11</v>
      </c>
      <c r="K75" s="20">
        <v>1.19</v>
      </c>
      <c r="L75" s="20">
        <v>52.060000000000009</v>
      </c>
      <c r="M75" s="36"/>
      <c r="N75" s="36"/>
      <c r="O75" s="36"/>
      <c r="P75" s="1"/>
    </row>
    <row r="76" spans="1:16" ht="14.65" customHeight="1">
      <c r="A76" s="13" t="s">
        <v>25</v>
      </c>
      <c r="B76" s="20">
        <v>1372.1299999999997</v>
      </c>
      <c r="C76" s="20">
        <v>0.34</v>
      </c>
      <c r="D76" s="20">
        <v>8.74</v>
      </c>
      <c r="E76" s="20">
        <v>94.43</v>
      </c>
      <c r="F76" s="20">
        <v>0.45000000000000007</v>
      </c>
      <c r="G76" s="20">
        <v>0.39</v>
      </c>
      <c r="H76" s="20">
        <v>8.8399999999999981</v>
      </c>
      <c r="I76" s="20">
        <v>0.75</v>
      </c>
      <c r="J76" s="20">
        <v>77.949999999999989</v>
      </c>
      <c r="K76" s="20">
        <v>1.41</v>
      </c>
      <c r="L76" s="20">
        <v>66.89</v>
      </c>
      <c r="M76" s="36"/>
      <c r="N76" s="36"/>
      <c r="O76" s="36"/>
      <c r="P76" s="1"/>
    </row>
    <row r="77" spans="1:16">
      <c r="A77" s="13" t="s">
        <v>28</v>
      </c>
      <c r="B77" s="20">
        <v>1533.5899999999997</v>
      </c>
      <c r="C77" s="20">
        <v>0.35000000000000003</v>
      </c>
      <c r="D77" s="20">
        <v>8.92</v>
      </c>
      <c r="E77" s="20">
        <v>99.8</v>
      </c>
      <c r="F77" s="20">
        <v>0.47000000000000008</v>
      </c>
      <c r="G77" s="20">
        <v>0.41</v>
      </c>
      <c r="H77" s="20">
        <v>9.2399999999999984</v>
      </c>
      <c r="I77" s="20">
        <v>0.78</v>
      </c>
      <c r="J77" s="20">
        <v>81.009999999999991</v>
      </c>
      <c r="K77" s="20">
        <v>1.49</v>
      </c>
      <c r="L77" s="20">
        <v>68.870000000000019</v>
      </c>
      <c r="M77" s="36"/>
      <c r="N77" s="36"/>
      <c r="O77" s="36"/>
      <c r="P77" s="1"/>
    </row>
    <row r="78" spans="1:16" ht="25.5">
      <c r="A78" s="176" t="s">
        <v>29</v>
      </c>
      <c r="B78" s="3" t="s">
        <v>44</v>
      </c>
      <c r="C78" s="3" t="s">
        <v>45</v>
      </c>
      <c r="D78" s="3" t="s">
        <v>46</v>
      </c>
      <c r="E78" s="3" t="s">
        <v>47</v>
      </c>
      <c r="F78" s="3" t="s">
        <v>48</v>
      </c>
      <c r="G78" s="3" t="s">
        <v>49</v>
      </c>
      <c r="H78" s="36"/>
      <c r="I78" s="305" t="s">
        <v>43</v>
      </c>
      <c r="J78" s="305"/>
      <c r="K78" s="36"/>
      <c r="L78" s="38"/>
      <c r="M78" s="36"/>
      <c r="N78" s="36"/>
      <c r="O78" s="36"/>
      <c r="P78" s="1"/>
    </row>
    <row r="79" spans="1:16">
      <c r="A79" s="13" t="s">
        <v>27</v>
      </c>
      <c r="B79" s="20">
        <v>1221.27</v>
      </c>
      <c r="C79" s="20">
        <v>149.04999999999998</v>
      </c>
      <c r="D79" s="20">
        <v>88.63000000000001</v>
      </c>
      <c r="E79" s="20">
        <v>291.85999999999996</v>
      </c>
      <c r="F79" s="20">
        <v>2.5499999999999998</v>
      </c>
      <c r="G79" s="20">
        <v>0.24</v>
      </c>
      <c r="H79" s="39"/>
      <c r="I79" s="304">
        <v>9.8800000000000008</v>
      </c>
      <c r="J79" s="304"/>
      <c r="K79" s="36"/>
      <c r="L79" s="38"/>
      <c r="M79" s="36"/>
      <c r="N79" s="36"/>
      <c r="O79" s="36"/>
      <c r="P79" s="1"/>
    </row>
    <row r="80" spans="1:16">
      <c r="A80" s="13" t="s">
        <v>25</v>
      </c>
      <c r="B80" s="20">
        <v>1495.03</v>
      </c>
      <c r="C80" s="20">
        <v>180.65</v>
      </c>
      <c r="D80" s="20">
        <v>109.71</v>
      </c>
      <c r="E80" s="20">
        <v>365.68999999999994</v>
      </c>
      <c r="F80" s="20">
        <v>3.13</v>
      </c>
      <c r="G80" s="20">
        <v>0.36</v>
      </c>
      <c r="H80" s="39"/>
      <c r="I80" s="304">
        <v>12.8</v>
      </c>
      <c r="J80" s="304"/>
      <c r="K80" s="36"/>
      <c r="L80" s="38"/>
      <c r="M80" s="36"/>
      <c r="N80" s="36"/>
      <c r="O80" s="36"/>
      <c r="P80" s="1"/>
    </row>
    <row r="81" spans="1:17">
      <c r="A81" s="13" t="s">
        <v>28</v>
      </c>
      <c r="B81" s="20">
        <v>1559.42</v>
      </c>
      <c r="C81" s="20">
        <v>186.95</v>
      </c>
      <c r="D81" s="20">
        <v>114.00999999999999</v>
      </c>
      <c r="E81" s="20">
        <v>380.74999999999994</v>
      </c>
      <c r="F81" s="20">
        <v>3.21</v>
      </c>
      <c r="G81" s="20">
        <v>0.36</v>
      </c>
      <c r="H81" s="39"/>
      <c r="I81" s="304">
        <v>12.97</v>
      </c>
      <c r="J81" s="304"/>
      <c r="K81" s="36"/>
      <c r="L81" s="38"/>
      <c r="M81" s="36"/>
      <c r="N81" s="36"/>
      <c r="O81" s="36"/>
      <c r="P81" s="1"/>
    </row>
    <row r="82" spans="1:17" ht="15" customHeight="1">
      <c r="A82" s="198" t="s">
        <v>73</v>
      </c>
      <c r="B82" s="171"/>
      <c r="C82" s="171"/>
      <c r="D82" s="171"/>
      <c r="E82" s="171"/>
      <c r="F82" s="171"/>
      <c r="G82" s="171"/>
      <c r="H82" s="39"/>
      <c r="I82" s="171"/>
      <c r="J82" s="171"/>
      <c r="K82" s="36"/>
      <c r="L82" s="38"/>
      <c r="M82" s="36"/>
      <c r="N82" s="36"/>
      <c r="O82" s="36"/>
      <c r="P82" s="1"/>
    </row>
    <row r="83" spans="1:17">
      <c r="A83" s="200" t="s">
        <v>9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4"/>
    </row>
    <row r="84" spans="1:17">
      <c r="A84" s="83">
        <v>1</v>
      </c>
      <c r="B84" s="27">
        <v>2</v>
      </c>
      <c r="C84" s="27">
        <v>3</v>
      </c>
      <c r="D84" s="27">
        <v>4</v>
      </c>
      <c r="E84" s="27">
        <v>5</v>
      </c>
      <c r="F84" s="27">
        <v>6</v>
      </c>
      <c r="G84" s="27">
        <v>7</v>
      </c>
      <c r="H84" s="27">
        <v>8</v>
      </c>
      <c r="I84" s="27">
        <v>9</v>
      </c>
      <c r="J84" s="27">
        <v>10</v>
      </c>
      <c r="K84" s="27">
        <v>11</v>
      </c>
      <c r="L84" s="27">
        <v>12</v>
      </c>
      <c r="M84" s="27">
        <v>13</v>
      </c>
      <c r="N84" s="27">
        <v>14</v>
      </c>
      <c r="O84" s="27">
        <v>15</v>
      </c>
      <c r="P84" s="27">
        <v>16</v>
      </c>
    </row>
    <row r="85" spans="1:17">
      <c r="A85" s="112" t="s">
        <v>203</v>
      </c>
      <c r="B85" s="101">
        <v>120</v>
      </c>
      <c r="C85" s="102">
        <v>0.5</v>
      </c>
      <c r="D85" s="102">
        <v>3.1</v>
      </c>
      <c r="E85" s="102">
        <v>2.4</v>
      </c>
      <c r="F85" s="102">
        <v>39.299999999999997</v>
      </c>
      <c r="G85" s="101">
        <v>80</v>
      </c>
      <c r="H85" s="102">
        <v>0.7</v>
      </c>
      <c r="I85" s="102">
        <v>3.1</v>
      </c>
      <c r="J85" s="102">
        <v>3.2</v>
      </c>
      <c r="K85" s="102">
        <v>43.6</v>
      </c>
      <c r="L85" s="101">
        <v>100</v>
      </c>
      <c r="M85" s="102">
        <v>0.9</v>
      </c>
      <c r="N85" s="102">
        <v>5.0999999999999996</v>
      </c>
      <c r="O85" s="102">
        <v>4.2</v>
      </c>
      <c r="P85" s="102">
        <v>66.3</v>
      </c>
    </row>
    <row r="86" spans="1:17" ht="26.25">
      <c r="A86" s="167" t="s">
        <v>204</v>
      </c>
      <c r="B86" s="120">
        <v>200</v>
      </c>
      <c r="C86" s="119">
        <v>7</v>
      </c>
      <c r="D86" s="119">
        <v>7.2</v>
      </c>
      <c r="E86" s="119">
        <v>13.3</v>
      </c>
      <c r="F86" s="119">
        <v>244.5</v>
      </c>
      <c r="G86" s="120">
        <v>220</v>
      </c>
      <c r="H86" s="147">
        <v>7.5</v>
      </c>
      <c r="I86" s="119">
        <v>8.1999999999999993</v>
      </c>
      <c r="J86" s="119">
        <v>16.899999999999999</v>
      </c>
      <c r="K86" s="119">
        <v>268.2</v>
      </c>
      <c r="L86" s="120">
        <v>250</v>
      </c>
      <c r="M86" s="119">
        <v>9.1999999999999993</v>
      </c>
      <c r="N86" s="119">
        <v>10.199999999999999</v>
      </c>
      <c r="O86" s="119">
        <v>19.2</v>
      </c>
      <c r="P86" s="147">
        <v>291.89999999999998</v>
      </c>
      <c r="Q86" s="146"/>
    </row>
    <row r="87" spans="1:17">
      <c r="A87" s="91" t="s">
        <v>153</v>
      </c>
      <c r="B87" s="113">
        <v>200</v>
      </c>
      <c r="C87" s="93">
        <v>7.7</v>
      </c>
      <c r="D87" s="93">
        <v>4.3</v>
      </c>
      <c r="E87" s="93">
        <v>12.9</v>
      </c>
      <c r="F87" s="93">
        <v>222.3</v>
      </c>
      <c r="G87" s="113">
        <v>200</v>
      </c>
      <c r="H87" s="93">
        <v>7.7</v>
      </c>
      <c r="I87" s="93">
        <v>4.3</v>
      </c>
      <c r="J87" s="93">
        <v>12.9</v>
      </c>
      <c r="K87" s="93">
        <v>122.3</v>
      </c>
      <c r="L87" s="113">
        <v>200</v>
      </c>
      <c r="M87" s="93">
        <v>7.7</v>
      </c>
      <c r="N87" s="93">
        <v>4.3</v>
      </c>
      <c r="O87" s="93">
        <v>12.9</v>
      </c>
      <c r="P87" s="93">
        <v>122.3</v>
      </c>
    </row>
    <row r="88" spans="1:17" ht="25.5">
      <c r="A88" s="8" t="s">
        <v>81</v>
      </c>
      <c r="B88" s="145">
        <v>30</v>
      </c>
      <c r="C88" s="144">
        <v>2.2000000000000002</v>
      </c>
      <c r="D88" s="144">
        <v>0.3</v>
      </c>
      <c r="E88" s="144">
        <v>13.8</v>
      </c>
      <c r="F88" s="144">
        <f t="shared" ref="F88" si="15">C88*4+D88*9+E88*4</f>
        <v>66.7</v>
      </c>
      <c r="G88" s="145">
        <v>50</v>
      </c>
      <c r="H88" s="144">
        <v>3</v>
      </c>
      <c r="I88" s="144">
        <v>0.4</v>
      </c>
      <c r="J88" s="144">
        <v>18.3</v>
      </c>
      <c r="K88" s="144">
        <f t="shared" ref="K88" si="16">H88*4+I88*9+J88*4</f>
        <v>88.8</v>
      </c>
      <c r="L88" s="145">
        <v>50</v>
      </c>
      <c r="M88" s="144">
        <v>3</v>
      </c>
      <c r="N88" s="144">
        <v>0.4</v>
      </c>
      <c r="O88" s="144">
        <v>18.3</v>
      </c>
      <c r="P88" s="144">
        <f t="shared" ref="P88" si="17">M88*4+N88*9+O88*4</f>
        <v>88.8</v>
      </c>
    </row>
    <row r="89" spans="1:17" ht="14.65" customHeight="1">
      <c r="A89" s="21" t="s">
        <v>5</v>
      </c>
      <c r="B89" s="21"/>
      <c r="C89" s="22">
        <f>SUM(C85:C88)</f>
        <v>17.399999999999999</v>
      </c>
      <c r="D89" s="22">
        <f>SUM(D85:D88)</f>
        <v>14.900000000000002</v>
      </c>
      <c r="E89" s="22">
        <f>SUM(E85:E88)</f>
        <v>42.400000000000006</v>
      </c>
      <c r="F89" s="22">
        <f>SUM(F85:F88)</f>
        <v>572.80000000000007</v>
      </c>
      <c r="G89" s="21"/>
      <c r="H89" s="22">
        <f>SUM(H85:H88)</f>
        <v>18.899999999999999</v>
      </c>
      <c r="I89" s="22">
        <f>SUM(I85:I88)</f>
        <v>15.999999999999998</v>
      </c>
      <c r="J89" s="22">
        <f>SUM(J85:J88)</f>
        <v>51.3</v>
      </c>
      <c r="K89" s="22">
        <f>SUM(K85:K88)</f>
        <v>522.9</v>
      </c>
      <c r="L89" s="21"/>
      <c r="M89" s="22">
        <f>SUM(M85:M88)</f>
        <v>20.8</v>
      </c>
      <c r="N89" s="22">
        <f>SUM(N85:N88)</f>
        <v>19.999999999999996</v>
      </c>
      <c r="O89" s="22">
        <f>SUM(O85:O88)</f>
        <v>54.599999999999994</v>
      </c>
      <c r="P89" s="22">
        <f>SUM(P85:P88)</f>
        <v>569.29999999999995</v>
      </c>
    </row>
    <row r="90" spans="1:17">
      <c r="A90" s="23" t="s">
        <v>24</v>
      </c>
      <c r="B90" s="23"/>
      <c r="C90" s="86">
        <f>C89*4/F89</f>
        <v>0.12150837988826813</v>
      </c>
      <c r="D90" s="86">
        <f>D89*9/F89</f>
        <v>0.23411312849162014</v>
      </c>
      <c r="E90" s="86">
        <f>E89*4/F89</f>
        <v>0.29608938547486036</v>
      </c>
      <c r="F90" s="86">
        <f>F89/2100</f>
        <v>0.27276190476190482</v>
      </c>
      <c r="G90" s="23"/>
      <c r="H90" s="86">
        <f>H89*4/K89</f>
        <v>0.14457831325301204</v>
      </c>
      <c r="I90" s="86">
        <f>I89*9/K89</f>
        <v>0.27538726333907054</v>
      </c>
      <c r="J90" s="86">
        <f>J89*4/K89</f>
        <v>0.39242685025817553</v>
      </c>
      <c r="K90" s="143">
        <f>K89/2050</f>
        <v>0.25507317073170732</v>
      </c>
      <c r="L90" s="23"/>
      <c r="M90" s="86">
        <f>M89*4/P89</f>
        <v>0.14614438784472161</v>
      </c>
      <c r="N90" s="86">
        <f>N89*9/P89</f>
        <v>0.31617776216406113</v>
      </c>
      <c r="O90" s="86">
        <f>O89*4/P89</f>
        <v>0.38362901809239414</v>
      </c>
      <c r="P90" s="143">
        <f>P89/2300</f>
        <v>0.24752173913043476</v>
      </c>
    </row>
    <row r="91" spans="1:17">
      <c r="A91" s="38"/>
      <c r="B91" s="28"/>
      <c r="C91" s="29"/>
      <c r="D91" s="38"/>
      <c r="E91" s="38"/>
      <c r="F91" s="38"/>
      <c r="G91" s="38"/>
      <c r="H91" s="29"/>
      <c r="I91" s="38"/>
      <c r="J91" s="38"/>
      <c r="K91" s="38"/>
      <c r="L91" s="38"/>
      <c r="M91" s="29"/>
      <c r="N91" s="38"/>
      <c r="O91" s="38"/>
      <c r="P91" s="10"/>
    </row>
    <row r="92" spans="1:17" ht="25.5">
      <c r="A92" s="176" t="s">
        <v>26</v>
      </c>
      <c r="B92" s="2" t="s">
        <v>32</v>
      </c>
      <c r="C92" s="2" t="s">
        <v>33</v>
      </c>
      <c r="D92" s="2" t="s">
        <v>34</v>
      </c>
      <c r="E92" s="2" t="s">
        <v>35</v>
      </c>
      <c r="F92" s="2" t="s">
        <v>36</v>
      </c>
      <c r="G92" s="2" t="s">
        <v>37</v>
      </c>
      <c r="H92" s="2" t="s">
        <v>38</v>
      </c>
      <c r="I92" s="2" t="s">
        <v>39</v>
      </c>
      <c r="J92" s="2" t="s">
        <v>40</v>
      </c>
      <c r="K92" s="2" t="s">
        <v>41</v>
      </c>
      <c r="L92" s="2" t="s">
        <v>42</v>
      </c>
      <c r="M92" s="28"/>
      <c r="N92" s="28"/>
      <c r="O92" s="28"/>
      <c r="P92" s="4"/>
    </row>
    <row r="93" spans="1:17">
      <c r="A93" s="13" t="s">
        <v>27</v>
      </c>
      <c r="B93" s="20">
        <v>173.82</v>
      </c>
      <c r="C93" s="20">
        <v>0</v>
      </c>
      <c r="D93" s="20">
        <v>3.1599999999999997</v>
      </c>
      <c r="E93" s="20">
        <v>32.770000000000003</v>
      </c>
      <c r="F93" s="20">
        <v>0.27</v>
      </c>
      <c r="G93" s="20">
        <v>0.19</v>
      </c>
      <c r="H93" s="20">
        <v>11.979999999999999</v>
      </c>
      <c r="I93" s="20">
        <v>0.3</v>
      </c>
      <c r="J93" s="20">
        <v>38.81</v>
      </c>
      <c r="K93" s="20">
        <v>2.11</v>
      </c>
      <c r="L93" s="20">
        <v>20.450000000000003</v>
      </c>
      <c r="M93" s="28"/>
      <c r="N93" s="28"/>
      <c r="O93" s="28"/>
      <c r="P93" s="4"/>
    </row>
    <row r="94" spans="1:17">
      <c r="A94" s="13" t="s">
        <v>25</v>
      </c>
      <c r="B94" s="20">
        <v>227.61</v>
      </c>
      <c r="C94" s="20">
        <v>0</v>
      </c>
      <c r="D94" s="20">
        <v>4.21</v>
      </c>
      <c r="E94" s="20">
        <v>47.29</v>
      </c>
      <c r="F94" s="20">
        <v>0.35</v>
      </c>
      <c r="G94" s="20">
        <v>0.26</v>
      </c>
      <c r="H94" s="20">
        <v>14.32</v>
      </c>
      <c r="I94" s="20">
        <v>0.88</v>
      </c>
      <c r="J94" s="20">
        <v>51.45</v>
      </c>
      <c r="K94" s="20">
        <v>2.4300000000000002</v>
      </c>
      <c r="L94" s="20">
        <v>27.17</v>
      </c>
      <c r="M94" s="28"/>
      <c r="N94" s="28"/>
      <c r="O94" s="28"/>
      <c r="P94" s="4"/>
    </row>
    <row r="95" spans="1:17">
      <c r="A95" s="13" t="s">
        <v>28</v>
      </c>
      <c r="B95" s="20">
        <v>286.8</v>
      </c>
      <c r="C95" s="20">
        <v>0</v>
      </c>
      <c r="D95" s="20">
        <v>5.05</v>
      </c>
      <c r="E95" s="20">
        <v>55.639999999999993</v>
      </c>
      <c r="F95" s="20">
        <v>0.41000000000000003</v>
      </c>
      <c r="G95" s="20">
        <v>0.28999999999999998</v>
      </c>
      <c r="H95" s="20">
        <v>16.09</v>
      </c>
      <c r="I95" s="20">
        <v>0.97</v>
      </c>
      <c r="J95" s="20">
        <v>59.750000000000007</v>
      </c>
      <c r="K95" s="20">
        <v>2.62</v>
      </c>
      <c r="L95" s="20">
        <v>31.77</v>
      </c>
      <c r="M95" s="28"/>
      <c r="N95" s="28"/>
      <c r="O95" s="28"/>
      <c r="P95" s="4"/>
    </row>
    <row r="96" spans="1:17" ht="25.5">
      <c r="A96" s="176" t="s">
        <v>29</v>
      </c>
      <c r="B96" s="2" t="s">
        <v>44</v>
      </c>
      <c r="C96" s="2" t="s">
        <v>45</v>
      </c>
      <c r="D96" s="2" t="s">
        <v>46</v>
      </c>
      <c r="E96" s="2" t="s">
        <v>47</v>
      </c>
      <c r="F96" s="2" t="s">
        <v>48</v>
      </c>
      <c r="G96" s="2" t="s">
        <v>49</v>
      </c>
      <c r="H96" s="36"/>
      <c r="I96" s="306" t="s">
        <v>43</v>
      </c>
      <c r="J96" s="306"/>
      <c r="K96" s="36"/>
      <c r="L96" s="38"/>
      <c r="M96" s="28"/>
      <c r="N96" s="28"/>
      <c r="O96" s="28"/>
      <c r="P96" s="4"/>
    </row>
    <row r="97" spans="1:16">
      <c r="A97" s="13" t="s">
        <v>27</v>
      </c>
      <c r="B97" s="20">
        <v>655.37999999999988</v>
      </c>
      <c r="C97" s="20">
        <v>43.530000000000008</v>
      </c>
      <c r="D97" s="20">
        <v>75.13000000000001</v>
      </c>
      <c r="E97" s="20">
        <v>326.5</v>
      </c>
      <c r="F97" s="20">
        <v>3.82</v>
      </c>
      <c r="G97" s="20">
        <v>0.23</v>
      </c>
      <c r="H97" s="39"/>
      <c r="I97" s="304">
        <v>5.0599999999999996</v>
      </c>
      <c r="J97" s="304"/>
      <c r="K97" s="36"/>
      <c r="L97" s="38"/>
      <c r="M97" s="28"/>
      <c r="N97" s="28"/>
      <c r="O97" s="28"/>
      <c r="P97" s="4"/>
    </row>
    <row r="98" spans="1:16">
      <c r="A98" s="13" t="s">
        <v>25</v>
      </c>
      <c r="B98" s="20">
        <v>817.57999999999993</v>
      </c>
      <c r="C98" s="20">
        <v>58.829999999999991</v>
      </c>
      <c r="D98" s="20">
        <v>94.06</v>
      </c>
      <c r="E98" s="20">
        <v>403.47</v>
      </c>
      <c r="F98" s="20">
        <v>4.68</v>
      </c>
      <c r="G98" s="20">
        <v>0.36</v>
      </c>
      <c r="H98" s="39"/>
      <c r="I98" s="304">
        <v>7.16</v>
      </c>
      <c r="J98" s="304"/>
      <c r="K98" s="36"/>
      <c r="L98" s="38"/>
      <c r="M98" s="28"/>
      <c r="N98" s="28"/>
      <c r="O98" s="28"/>
      <c r="P98" s="4"/>
    </row>
    <row r="99" spans="1:16">
      <c r="A99" s="13" t="s">
        <v>28</v>
      </c>
      <c r="B99" s="20">
        <v>931.75999999999988</v>
      </c>
      <c r="C99" s="20">
        <v>70.409999999999982</v>
      </c>
      <c r="D99" s="20">
        <v>112.8</v>
      </c>
      <c r="E99" s="20">
        <v>466.90000000000003</v>
      </c>
      <c r="F99" s="20">
        <v>5.31</v>
      </c>
      <c r="G99" s="20">
        <v>0.37</v>
      </c>
      <c r="H99" s="39"/>
      <c r="I99" s="304">
        <v>8.33</v>
      </c>
      <c r="J99" s="304"/>
      <c r="K99" s="36"/>
      <c r="L99" s="38"/>
      <c r="M99" s="28"/>
      <c r="N99" s="28"/>
      <c r="O99" s="28"/>
      <c r="P99" s="4"/>
    </row>
    <row r="100" spans="1:16">
      <c r="A100" s="15" t="s">
        <v>31</v>
      </c>
      <c r="B100" s="11"/>
      <c r="C100" s="11"/>
      <c r="D100" s="11"/>
      <c r="E100" s="11"/>
      <c r="F100" s="11"/>
      <c r="G100" s="11"/>
      <c r="H100" s="28"/>
      <c r="I100" s="28"/>
      <c r="J100" s="28"/>
      <c r="K100" s="28"/>
      <c r="L100" s="28"/>
      <c r="M100" s="28"/>
      <c r="N100" s="28"/>
      <c r="O100" s="28"/>
      <c r="P100" s="4"/>
    </row>
    <row r="101" spans="1:16">
      <c r="A101" s="4" t="s">
        <v>30</v>
      </c>
      <c r="B101" s="11"/>
      <c r="C101" s="11"/>
      <c r="D101" s="11"/>
      <c r="E101" s="11"/>
      <c r="F101" s="11"/>
      <c r="G101" s="11"/>
      <c r="H101" s="28"/>
      <c r="I101" s="28"/>
      <c r="J101" s="28"/>
      <c r="K101" s="28"/>
      <c r="L101" s="28"/>
      <c r="M101" s="28"/>
      <c r="N101" s="28"/>
      <c r="O101" s="28"/>
      <c r="P101" s="4"/>
    </row>
    <row r="102" spans="1:16">
      <c r="A102" s="198" t="s">
        <v>73</v>
      </c>
      <c r="B102" s="171"/>
      <c r="C102" s="171"/>
      <c r="D102" s="171"/>
      <c r="E102" s="171"/>
      <c r="F102" s="171"/>
      <c r="G102" s="171"/>
      <c r="H102" s="39"/>
      <c r="I102" s="171"/>
      <c r="J102" s="171"/>
      <c r="K102" s="36"/>
      <c r="L102" s="38"/>
      <c r="M102" s="36"/>
      <c r="N102" s="36"/>
      <c r="O102" s="36"/>
      <c r="P102" s="1"/>
    </row>
    <row r="103" spans="1:16">
      <c r="A103" s="198" t="s">
        <v>50</v>
      </c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4"/>
    </row>
    <row r="104" spans="1:16">
      <c r="A104" s="198" t="s">
        <v>10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16">
      <c r="A105" s="46"/>
      <c r="B105" s="309" t="s">
        <v>1</v>
      </c>
      <c r="C105" s="310"/>
      <c r="D105" s="310"/>
      <c r="E105" s="310"/>
      <c r="F105" s="308"/>
      <c r="G105" s="309" t="s">
        <v>0</v>
      </c>
      <c r="H105" s="310"/>
      <c r="I105" s="310"/>
      <c r="J105" s="310"/>
      <c r="K105" s="308"/>
      <c r="L105" s="309" t="s">
        <v>2</v>
      </c>
      <c r="M105" s="310"/>
      <c r="N105" s="310"/>
      <c r="O105" s="310"/>
      <c r="P105" s="308"/>
    </row>
    <row r="106" spans="1:16" ht="25.5">
      <c r="A106" s="201" t="s">
        <v>3</v>
      </c>
      <c r="B106" s="214" t="s">
        <v>77</v>
      </c>
      <c r="C106" s="214" t="s">
        <v>59</v>
      </c>
      <c r="D106" s="214" t="s">
        <v>60</v>
      </c>
      <c r="E106" s="214" t="s">
        <v>61</v>
      </c>
      <c r="F106" s="214" t="s">
        <v>78</v>
      </c>
      <c r="G106" s="214" t="s">
        <v>77</v>
      </c>
      <c r="H106" s="214" t="s">
        <v>59</v>
      </c>
      <c r="I106" s="214" t="s">
        <v>60</v>
      </c>
      <c r="J106" s="214" t="s">
        <v>61</v>
      </c>
      <c r="K106" s="214" t="s">
        <v>78</v>
      </c>
      <c r="L106" s="214" t="s">
        <v>77</v>
      </c>
      <c r="M106" s="214" t="s">
        <v>59</v>
      </c>
      <c r="N106" s="214" t="s">
        <v>60</v>
      </c>
      <c r="O106" s="214" t="s">
        <v>61</v>
      </c>
      <c r="P106" s="214" t="s">
        <v>78</v>
      </c>
    </row>
    <row r="107" spans="1:16">
      <c r="A107" s="84">
        <v>1</v>
      </c>
      <c r="B107" s="19">
        <v>2</v>
      </c>
      <c r="C107" s="19">
        <v>3</v>
      </c>
      <c r="D107" s="19">
        <v>4</v>
      </c>
      <c r="E107" s="19">
        <v>5</v>
      </c>
      <c r="F107" s="19">
        <v>6</v>
      </c>
      <c r="G107" s="19">
        <v>7</v>
      </c>
      <c r="H107" s="19">
        <v>8</v>
      </c>
      <c r="I107" s="19">
        <v>9</v>
      </c>
      <c r="J107" s="19">
        <v>10</v>
      </c>
      <c r="K107" s="19">
        <v>11</v>
      </c>
      <c r="L107" s="19">
        <v>12</v>
      </c>
      <c r="M107" s="19">
        <v>13</v>
      </c>
      <c r="N107" s="19">
        <v>14</v>
      </c>
      <c r="O107" s="19">
        <v>15</v>
      </c>
      <c r="P107" s="19">
        <v>16</v>
      </c>
    </row>
    <row r="108" spans="1:16">
      <c r="A108" s="134" t="s">
        <v>165</v>
      </c>
      <c r="B108" s="123">
        <v>200</v>
      </c>
      <c r="C108" s="111">
        <v>24.5</v>
      </c>
      <c r="D108" s="111">
        <v>5.5</v>
      </c>
      <c r="E108" s="111">
        <v>45.3</v>
      </c>
      <c r="F108" s="106">
        <f t="shared" ref="F108:F111" si="18">C108*4+D108*9+E108*4</f>
        <v>328.7</v>
      </c>
      <c r="G108" s="123">
        <v>220</v>
      </c>
      <c r="H108" s="111">
        <v>27.1</v>
      </c>
      <c r="I108" s="111">
        <v>6.7</v>
      </c>
      <c r="J108" s="111">
        <v>48.9</v>
      </c>
      <c r="K108" s="106">
        <f t="shared" ref="K108:K111" si="19">H108*4+I108*9+J108*4</f>
        <v>364.3</v>
      </c>
      <c r="L108" s="123">
        <v>250</v>
      </c>
      <c r="M108" s="111">
        <v>30.3</v>
      </c>
      <c r="N108" s="111">
        <v>8</v>
      </c>
      <c r="O108" s="111">
        <v>54.4</v>
      </c>
      <c r="P108" s="106">
        <f t="shared" ref="P108:P111" si="20">M108*4+N108*9+O108*4</f>
        <v>410.79999999999995</v>
      </c>
    </row>
    <row r="109" spans="1:16">
      <c r="A109" s="109" t="s">
        <v>80</v>
      </c>
      <c r="B109" s="118">
        <v>200</v>
      </c>
      <c r="C109" s="124">
        <v>0</v>
      </c>
      <c r="D109" s="125">
        <v>0</v>
      </c>
      <c r="E109" s="124">
        <v>3</v>
      </c>
      <c r="F109" s="106">
        <v>12</v>
      </c>
      <c r="G109" s="118">
        <v>200</v>
      </c>
      <c r="H109" s="124">
        <v>0</v>
      </c>
      <c r="I109" s="125">
        <v>0</v>
      </c>
      <c r="J109" s="124">
        <v>3</v>
      </c>
      <c r="K109" s="106">
        <v>12</v>
      </c>
      <c r="L109" s="118">
        <v>200</v>
      </c>
      <c r="M109" s="124">
        <v>0</v>
      </c>
      <c r="N109" s="125">
        <v>0</v>
      </c>
      <c r="O109" s="124">
        <v>3</v>
      </c>
      <c r="P109" s="106">
        <v>12</v>
      </c>
    </row>
    <row r="110" spans="1:16" ht="17.649999999999999" customHeight="1">
      <c r="A110" s="91" t="s">
        <v>193</v>
      </c>
      <c r="B110" s="45">
        <v>120</v>
      </c>
      <c r="C110" s="32">
        <v>0.38</v>
      </c>
      <c r="D110" s="48">
        <v>0.05</v>
      </c>
      <c r="E110" s="32">
        <v>15.84</v>
      </c>
      <c r="F110" s="85">
        <f t="shared" si="18"/>
        <v>65.33</v>
      </c>
      <c r="G110" s="45">
        <v>120</v>
      </c>
      <c r="H110" s="32">
        <v>0.38</v>
      </c>
      <c r="I110" s="48">
        <v>0.05</v>
      </c>
      <c r="J110" s="32">
        <v>15.84</v>
      </c>
      <c r="K110" s="85">
        <f t="shared" si="19"/>
        <v>65.33</v>
      </c>
      <c r="L110" s="45">
        <v>120</v>
      </c>
      <c r="M110" s="32">
        <v>0.38</v>
      </c>
      <c r="N110" s="48">
        <v>0.05</v>
      </c>
      <c r="O110" s="32">
        <v>15.84</v>
      </c>
      <c r="P110" s="85">
        <f t="shared" si="20"/>
        <v>65.33</v>
      </c>
    </row>
    <row r="111" spans="1:16" ht="15" customHeight="1">
      <c r="A111" s="44" t="s">
        <v>4</v>
      </c>
      <c r="B111" s="45">
        <v>30</v>
      </c>
      <c r="C111" s="32">
        <v>2.2000000000000002</v>
      </c>
      <c r="D111" s="32">
        <v>0.3</v>
      </c>
      <c r="E111" s="32">
        <v>13.8</v>
      </c>
      <c r="F111" s="85">
        <f t="shared" si="18"/>
        <v>66.7</v>
      </c>
      <c r="G111" s="45">
        <v>50</v>
      </c>
      <c r="H111" s="32">
        <v>3.7</v>
      </c>
      <c r="I111" s="32">
        <v>0.5</v>
      </c>
      <c r="J111" s="32">
        <v>22.9</v>
      </c>
      <c r="K111" s="85">
        <f t="shared" si="19"/>
        <v>110.89999999999999</v>
      </c>
      <c r="L111" s="45">
        <v>50</v>
      </c>
      <c r="M111" s="32">
        <v>3.7</v>
      </c>
      <c r="N111" s="32">
        <v>0.5</v>
      </c>
      <c r="O111" s="32">
        <v>22.9</v>
      </c>
      <c r="P111" s="85">
        <f t="shared" si="20"/>
        <v>110.89999999999999</v>
      </c>
    </row>
    <row r="112" spans="1:16" ht="15" customHeight="1">
      <c r="A112" s="49" t="s">
        <v>5</v>
      </c>
      <c r="B112" s="45">
        <f t="shared" ref="B112:P112" si="21">SUM(B108:B111)</f>
        <v>550</v>
      </c>
      <c r="C112" s="50">
        <f t="shared" si="21"/>
        <v>27.08</v>
      </c>
      <c r="D112" s="50">
        <f t="shared" si="21"/>
        <v>5.85</v>
      </c>
      <c r="E112" s="50">
        <f t="shared" si="21"/>
        <v>77.94</v>
      </c>
      <c r="F112" s="50">
        <f t="shared" si="21"/>
        <v>472.72999999999996</v>
      </c>
      <c r="G112" s="45">
        <f t="shared" si="21"/>
        <v>590</v>
      </c>
      <c r="H112" s="50">
        <f t="shared" si="21"/>
        <v>31.18</v>
      </c>
      <c r="I112" s="50">
        <f t="shared" si="21"/>
        <v>7.25</v>
      </c>
      <c r="J112" s="50">
        <f t="shared" si="21"/>
        <v>90.639999999999986</v>
      </c>
      <c r="K112" s="50">
        <f t="shared" si="21"/>
        <v>552.53</v>
      </c>
      <c r="L112" s="45">
        <f t="shared" si="21"/>
        <v>620</v>
      </c>
      <c r="M112" s="50">
        <f t="shared" si="21"/>
        <v>34.380000000000003</v>
      </c>
      <c r="N112" s="50">
        <f t="shared" si="21"/>
        <v>8.5500000000000007</v>
      </c>
      <c r="O112" s="50">
        <f t="shared" si="21"/>
        <v>96.139999999999986</v>
      </c>
      <c r="P112" s="50">
        <f t="shared" si="21"/>
        <v>599.03</v>
      </c>
    </row>
    <row r="113" spans="1:18" ht="12" customHeight="1">
      <c r="A113" s="51" t="s">
        <v>24</v>
      </c>
      <c r="B113" s="52"/>
      <c r="C113" s="86">
        <f>C112*4/F112</f>
        <v>0.22913713959342544</v>
      </c>
      <c r="D113" s="86">
        <f>D112*9/F112</f>
        <v>0.11137435745563007</v>
      </c>
      <c r="E113" s="86">
        <f>E112*4/F112</f>
        <v>0.65948850295094452</v>
      </c>
      <c r="F113" s="86">
        <f>F112/2100</f>
        <v>0.22510952380952379</v>
      </c>
      <c r="G113" s="54"/>
      <c r="H113" s="86">
        <f>H112*4/K112</f>
        <v>0.2257252999837113</v>
      </c>
      <c r="I113" s="86">
        <f>I112*9/K112</f>
        <v>0.1180931352143775</v>
      </c>
      <c r="J113" s="86">
        <f>J112*4/K112</f>
        <v>0.65618156480191114</v>
      </c>
      <c r="K113" s="86">
        <f>K112/2450</f>
        <v>0.22552244897959184</v>
      </c>
      <c r="L113" s="54"/>
      <c r="M113" s="86">
        <f>M112*4/P112</f>
        <v>0.22957114000968235</v>
      </c>
      <c r="N113" s="86">
        <f>N112*9/P112</f>
        <v>0.1284576732384021</v>
      </c>
      <c r="O113" s="86">
        <f>O112*4/P112</f>
        <v>0.64197118675191556</v>
      </c>
      <c r="P113" s="86">
        <f>P112/2700</f>
        <v>0.22186296296296296</v>
      </c>
      <c r="R113" s="131"/>
    </row>
    <row r="114" spans="1:18" ht="18" customHeight="1">
      <c r="A114" s="34"/>
      <c r="B114" s="35"/>
      <c r="C114" s="36"/>
      <c r="D114" s="36"/>
      <c r="E114" s="36"/>
      <c r="F114" s="36"/>
      <c r="G114" s="35"/>
      <c r="H114" s="36"/>
      <c r="I114" s="36"/>
      <c r="J114" s="36"/>
      <c r="K114" s="36"/>
      <c r="L114" s="35"/>
      <c r="M114" s="36"/>
      <c r="N114" s="36"/>
      <c r="O114" s="36"/>
      <c r="P114" s="1"/>
    </row>
    <row r="115" spans="1:18" ht="25.5">
      <c r="A115" s="202" t="s">
        <v>26</v>
      </c>
      <c r="B115" s="45" t="s">
        <v>32</v>
      </c>
      <c r="C115" s="45" t="s">
        <v>33</v>
      </c>
      <c r="D115" s="45" t="s">
        <v>34</v>
      </c>
      <c r="E115" s="45" t="s">
        <v>35</v>
      </c>
      <c r="F115" s="45" t="s">
        <v>36</v>
      </c>
      <c r="G115" s="45" t="s">
        <v>37</v>
      </c>
      <c r="H115" s="45" t="s">
        <v>38</v>
      </c>
      <c r="I115" s="45" t="s">
        <v>39</v>
      </c>
      <c r="J115" s="45" t="s">
        <v>40</v>
      </c>
      <c r="K115" s="45" t="s">
        <v>41</v>
      </c>
      <c r="L115" s="45" t="s">
        <v>42</v>
      </c>
      <c r="M115" s="36"/>
      <c r="N115" s="36"/>
      <c r="O115" s="36"/>
      <c r="P115" s="1"/>
    </row>
    <row r="116" spans="1:18">
      <c r="A116" s="64" t="s">
        <v>27</v>
      </c>
      <c r="B116" s="11">
        <v>517.4</v>
      </c>
      <c r="C116" s="65">
        <v>0.2</v>
      </c>
      <c r="D116" s="65">
        <f>2.8+0.54+0.1+0.5</f>
        <v>3.94</v>
      </c>
      <c r="E116" s="65">
        <v>21.6</v>
      </c>
      <c r="F116" s="65">
        <v>0.1</v>
      </c>
      <c r="G116" s="65">
        <v>0.3</v>
      </c>
      <c r="H116" s="65">
        <v>13.2</v>
      </c>
      <c r="I116" s="65">
        <f>0.3+0.06</f>
        <v>0.36</v>
      </c>
      <c r="J116" s="65">
        <v>48.6</v>
      </c>
      <c r="K116" s="65">
        <f>0.3</f>
        <v>0.3</v>
      </c>
      <c r="L116" s="65">
        <v>29</v>
      </c>
      <c r="M116" s="36"/>
      <c r="N116" s="36"/>
      <c r="O116" s="36"/>
      <c r="P116" s="1"/>
    </row>
    <row r="117" spans="1:18">
      <c r="A117" s="44" t="s">
        <v>25</v>
      </c>
      <c r="B117" s="32">
        <v>546.79999999999995</v>
      </c>
      <c r="C117" s="32">
        <v>0.2</v>
      </c>
      <c r="D117" s="32">
        <v>4.8</v>
      </c>
      <c r="E117" s="32">
        <v>31.4</v>
      </c>
      <c r="F117" s="32">
        <v>0.3</v>
      </c>
      <c r="G117" s="32">
        <f t="shared" ref="G117:G118" si="22">0.3</f>
        <v>0.3</v>
      </c>
      <c r="H117" s="32">
        <v>15</v>
      </c>
      <c r="I117" s="32">
        <v>0.5</v>
      </c>
      <c r="J117" s="32">
        <v>67.2</v>
      </c>
      <c r="K117" s="32">
        <v>0.3</v>
      </c>
      <c r="L117" s="32">
        <v>38.44</v>
      </c>
      <c r="M117" s="36"/>
      <c r="N117" s="36"/>
      <c r="O117" s="36"/>
      <c r="P117" s="1"/>
    </row>
    <row r="118" spans="1:18">
      <c r="A118" s="44" t="s">
        <v>28</v>
      </c>
      <c r="B118" s="32">
        <v>656.5</v>
      </c>
      <c r="C118" s="32">
        <v>0.2</v>
      </c>
      <c r="D118" s="32">
        <v>5.7</v>
      </c>
      <c r="E118" s="32">
        <v>31.7</v>
      </c>
      <c r="F118" s="32">
        <v>0.32</v>
      </c>
      <c r="G118" s="32">
        <f t="shared" si="22"/>
        <v>0.3</v>
      </c>
      <c r="H118" s="32">
        <v>16.600000000000001</v>
      </c>
      <c r="I118" s="32">
        <v>0.6</v>
      </c>
      <c r="J118" s="32">
        <v>64.7</v>
      </c>
      <c r="K118" s="32">
        <f>0.3</f>
        <v>0.3</v>
      </c>
      <c r="L118" s="32">
        <v>36.9</v>
      </c>
      <c r="M118" s="36"/>
      <c r="N118" s="36"/>
      <c r="O118" s="36"/>
      <c r="P118" s="1"/>
    </row>
    <row r="119" spans="1:18" ht="25.5">
      <c r="A119" s="203" t="s">
        <v>29</v>
      </c>
      <c r="B119" s="57" t="s">
        <v>44</v>
      </c>
      <c r="C119" s="57" t="s">
        <v>45</v>
      </c>
      <c r="D119" s="57" t="s">
        <v>46</v>
      </c>
      <c r="E119" s="57" t="s">
        <v>47</v>
      </c>
      <c r="F119" s="57" t="s">
        <v>48</v>
      </c>
      <c r="G119" s="57" t="s">
        <v>49</v>
      </c>
      <c r="H119" s="58"/>
      <c r="I119" s="311" t="s">
        <v>43</v>
      </c>
      <c r="J119" s="308"/>
      <c r="K119" s="58"/>
      <c r="L119" s="39"/>
      <c r="M119" s="36"/>
      <c r="N119" s="36"/>
      <c r="O119" s="36"/>
      <c r="P119" s="1"/>
    </row>
    <row r="120" spans="1:18">
      <c r="A120" s="44" t="s">
        <v>27</v>
      </c>
      <c r="B120" s="32">
        <v>886.8</v>
      </c>
      <c r="C120" s="32">
        <v>170.2</v>
      </c>
      <c r="D120" s="32">
        <v>75</v>
      </c>
      <c r="E120" s="32">
        <v>383.2</v>
      </c>
      <c r="F120" s="32">
        <v>3.5</v>
      </c>
      <c r="G120" s="32">
        <v>0.6</v>
      </c>
      <c r="H120" s="39"/>
      <c r="I120" s="312">
        <v>6.9</v>
      </c>
      <c r="J120" s="308"/>
      <c r="K120" s="58"/>
      <c r="L120" s="39"/>
      <c r="M120" s="36"/>
      <c r="N120" s="36"/>
      <c r="O120" s="36"/>
      <c r="P120" s="1"/>
    </row>
    <row r="121" spans="1:18">
      <c r="A121" s="44" t="s">
        <v>25</v>
      </c>
      <c r="B121" s="32">
        <v>934.7</v>
      </c>
      <c r="C121" s="32">
        <v>179.1</v>
      </c>
      <c r="D121" s="32">
        <v>84.8</v>
      </c>
      <c r="E121" s="32">
        <v>429</v>
      </c>
      <c r="F121" s="32">
        <v>3.9</v>
      </c>
      <c r="G121" s="32">
        <v>0.8</v>
      </c>
      <c r="H121" s="39"/>
      <c r="I121" s="312">
        <v>8.3000000000000007</v>
      </c>
      <c r="J121" s="308"/>
      <c r="K121" s="58"/>
      <c r="L121" s="39"/>
      <c r="M121" s="36"/>
      <c r="N121" s="36"/>
      <c r="O121" s="36"/>
      <c r="P121" s="1"/>
    </row>
    <row r="122" spans="1:18">
      <c r="A122" s="44" t="s">
        <v>28</v>
      </c>
      <c r="B122" s="32">
        <v>1100.4000000000001</v>
      </c>
      <c r="C122" s="32">
        <v>187.7</v>
      </c>
      <c r="D122" s="32">
        <v>93.8</v>
      </c>
      <c r="E122" s="32">
        <v>471</v>
      </c>
      <c r="F122" s="32">
        <v>4.2</v>
      </c>
      <c r="G122" s="32">
        <v>0.8</v>
      </c>
      <c r="H122" s="39"/>
      <c r="I122" s="312">
        <v>9.1999999999999993</v>
      </c>
      <c r="J122" s="308"/>
      <c r="K122" s="58"/>
      <c r="L122" s="39"/>
      <c r="M122" s="36"/>
      <c r="N122" s="36"/>
      <c r="O122" s="36"/>
      <c r="P122" s="1"/>
    </row>
    <row r="123" spans="1:18" ht="13.15" customHeight="1">
      <c r="A123" s="198" t="s">
        <v>73</v>
      </c>
      <c r="B123" s="11"/>
      <c r="C123" s="11"/>
      <c r="D123" s="11"/>
      <c r="E123" s="11"/>
      <c r="F123" s="11"/>
      <c r="G123" s="11"/>
      <c r="H123" s="28"/>
      <c r="I123" s="28"/>
      <c r="J123" s="28"/>
      <c r="K123" s="28"/>
      <c r="L123" s="28"/>
      <c r="M123" s="28"/>
      <c r="N123" s="28"/>
      <c r="O123" s="28"/>
      <c r="P123" s="4"/>
    </row>
    <row r="124" spans="1:18">
      <c r="A124" s="200" t="s">
        <v>11</v>
      </c>
      <c r="B124" s="38"/>
      <c r="C124" s="38"/>
      <c r="D124" s="38"/>
      <c r="E124" s="38"/>
      <c r="F124" s="35"/>
      <c r="G124" s="38"/>
      <c r="H124" s="38"/>
      <c r="I124" s="38"/>
      <c r="J124" s="38"/>
      <c r="K124" s="35"/>
      <c r="L124" s="38"/>
      <c r="M124" s="38"/>
      <c r="N124" s="38"/>
      <c r="O124" s="38"/>
      <c r="P124" s="12"/>
    </row>
    <row r="125" spans="1:18" ht="15" customHeight="1">
      <c r="A125" s="83">
        <v>1</v>
      </c>
      <c r="B125" s="27">
        <v>2</v>
      </c>
      <c r="C125" s="27">
        <v>3</v>
      </c>
      <c r="D125" s="27">
        <v>4</v>
      </c>
      <c r="E125" s="27">
        <v>5</v>
      </c>
      <c r="F125" s="27">
        <v>6</v>
      </c>
      <c r="G125" s="27">
        <v>7</v>
      </c>
      <c r="H125" s="27">
        <v>8</v>
      </c>
      <c r="I125" s="27">
        <v>9</v>
      </c>
      <c r="J125" s="27">
        <v>10</v>
      </c>
      <c r="K125" s="27">
        <v>11</v>
      </c>
      <c r="L125" s="27">
        <v>12</v>
      </c>
      <c r="M125" s="27">
        <v>13</v>
      </c>
      <c r="N125" s="27">
        <v>14</v>
      </c>
      <c r="O125" s="27">
        <v>15</v>
      </c>
      <c r="P125" s="27">
        <v>16</v>
      </c>
    </row>
    <row r="126" spans="1:18" ht="25.5">
      <c r="A126" s="44" t="s">
        <v>190</v>
      </c>
      <c r="B126" s="45" t="s">
        <v>56</v>
      </c>
      <c r="C126" s="32">
        <v>15.2</v>
      </c>
      <c r="D126" s="32">
        <v>10.5</v>
      </c>
      <c r="E126" s="32">
        <v>7.6</v>
      </c>
      <c r="F126" s="85">
        <f t="shared" ref="F126:F130" si="23">C126*4+D126*9+E126*4</f>
        <v>185.70000000000002</v>
      </c>
      <c r="G126" s="45" t="s">
        <v>57</v>
      </c>
      <c r="H126" s="32">
        <v>16</v>
      </c>
      <c r="I126" s="32">
        <v>12.9</v>
      </c>
      <c r="J126" s="32">
        <v>11.9</v>
      </c>
      <c r="K126" s="85">
        <f t="shared" ref="K126:K130" si="24">H126*4+I126*9+J126*4</f>
        <v>227.70000000000002</v>
      </c>
      <c r="L126" s="45" t="s">
        <v>58</v>
      </c>
      <c r="M126" s="32">
        <v>19.5</v>
      </c>
      <c r="N126" s="32">
        <v>14.4</v>
      </c>
      <c r="O126" s="32">
        <v>15.1</v>
      </c>
      <c r="P126" s="85">
        <f t="shared" ref="P126:P130" si="25">M126*4+N126*9+O126*4</f>
        <v>268</v>
      </c>
    </row>
    <row r="127" spans="1:18">
      <c r="A127" s="109" t="s">
        <v>90</v>
      </c>
      <c r="B127" s="123">
        <v>20</v>
      </c>
      <c r="C127" s="111">
        <v>0.5</v>
      </c>
      <c r="D127" s="111">
        <v>3.7</v>
      </c>
      <c r="E127" s="111">
        <v>1.8</v>
      </c>
      <c r="F127" s="106">
        <v>42.1</v>
      </c>
      <c r="G127" s="123">
        <v>20</v>
      </c>
      <c r="H127" s="111">
        <v>0.5</v>
      </c>
      <c r="I127" s="111">
        <v>3.7</v>
      </c>
      <c r="J127" s="111">
        <v>1.8</v>
      </c>
      <c r="K127" s="106">
        <v>42.1</v>
      </c>
      <c r="L127" s="123">
        <v>20</v>
      </c>
      <c r="M127" s="111">
        <v>0.5</v>
      </c>
      <c r="N127" s="111">
        <v>3.7</v>
      </c>
      <c r="O127" s="111">
        <v>1.8</v>
      </c>
      <c r="P127" s="106">
        <v>42.1</v>
      </c>
    </row>
    <row r="128" spans="1:18" ht="25.5">
      <c r="A128" s="109" t="s">
        <v>55</v>
      </c>
      <c r="B128" s="123">
        <v>130</v>
      </c>
      <c r="C128" s="111">
        <v>3.3</v>
      </c>
      <c r="D128" s="111">
        <v>5.5</v>
      </c>
      <c r="E128" s="111">
        <v>22.6</v>
      </c>
      <c r="F128" s="106">
        <f t="shared" si="23"/>
        <v>153.10000000000002</v>
      </c>
      <c r="G128" s="123">
        <v>150</v>
      </c>
      <c r="H128" s="111">
        <v>3.9</v>
      </c>
      <c r="I128" s="111">
        <v>5.5</v>
      </c>
      <c r="J128" s="111">
        <v>26.5</v>
      </c>
      <c r="K128" s="106">
        <f t="shared" si="24"/>
        <v>171.1</v>
      </c>
      <c r="L128" s="123">
        <v>180</v>
      </c>
      <c r="M128" s="111">
        <v>4.5</v>
      </c>
      <c r="N128" s="111">
        <v>6.6</v>
      </c>
      <c r="O128" s="111">
        <v>30.5</v>
      </c>
      <c r="P128" s="106">
        <f t="shared" si="25"/>
        <v>199.4</v>
      </c>
    </row>
    <row r="129" spans="1:16">
      <c r="A129" s="168" t="s">
        <v>192</v>
      </c>
      <c r="B129" s="92">
        <v>200</v>
      </c>
      <c r="C129" s="93">
        <v>4.3</v>
      </c>
      <c r="D129" s="93">
        <v>3.8</v>
      </c>
      <c r="E129" s="93">
        <v>7.2</v>
      </c>
      <c r="F129" s="93">
        <v>53</v>
      </c>
      <c r="G129" s="92">
        <v>200</v>
      </c>
      <c r="H129" s="93">
        <v>4.3</v>
      </c>
      <c r="I129" s="93">
        <v>3.8</v>
      </c>
      <c r="J129" s="93">
        <v>7.2</v>
      </c>
      <c r="K129" s="93">
        <v>53</v>
      </c>
      <c r="L129" s="92">
        <v>200</v>
      </c>
      <c r="M129" s="93">
        <v>4.3</v>
      </c>
      <c r="N129" s="93">
        <v>3.8</v>
      </c>
      <c r="O129" s="93">
        <v>7.2</v>
      </c>
      <c r="P129" s="93">
        <v>53</v>
      </c>
    </row>
    <row r="130" spans="1:16">
      <c r="A130" s="44" t="s">
        <v>4</v>
      </c>
      <c r="B130" s="45">
        <v>30</v>
      </c>
      <c r="C130" s="32">
        <v>2.2000000000000002</v>
      </c>
      <c r="D130" s="32">
        <v>0.3</v>
      </c>
      <c r="E130" s="32">
        <v>13.8</v>
      </c>
      <c r="F130" s="85">
        <f t="shared" si="23"/>
        <v>66.7</v>
      </c>
      <c r="G130" s="45">
        <v>50</v>
      </c>
      <c r="H130" s="32">
        <v>3.7</v>
      </c>
      <c r="I130" s="32">
        <v>0.5</v>
      </c>
      <c r="J130" s="32">
        <v>22.9</v>
      </c>
      <c r="K130" s="85">
        <f t="shared" si="24"/>
        <v>110.89999999999999</v>
      </c>
      <c r="L130" s="45">
        <v>50</v>
      </c>
      <c r="M130" s="32">
        <v>3.7</v>
      </c>
      <c r="N130" s="32">
        <v>0.5</v>
      </c>
      <c r="O130" s="32">
        <v>22.9</v>
      </c>
      <c r="P130" s="85">
        <f t="shared" si="25"/>
        <v>110.89999999999999</v>
      </c>
    </row>
    <row r="131" spans="1:16">
      <c r="A131" s="49" t="s">
        <v>5</v>
      </c>
      <c r="B131" s="45">
        <f t="shared" ref="B131:P131" si="26">SUM(B126:B130)</f>
        <v>380</v>
      </c>
      <c r="C131" s="50">
        <f t="shared" si="26"/>
        <v>25.5</v>
      </c>
      <c r="D131" s="50">
        <f t="shared" si="26"/>
        <v>23.8</v>
      </c>
      <c r="E131" s="50">
        <f t="shared" si="26"/>
        <v>53</v>
      </c>
      <c r="F131" s="50">
        <f t="shared" si="26"/>
        <v>500.6</v>
      </c>
      <c r="G131" s="45">
        <f t="shared" si="26"/>
        <v>420</v>
      </c>
      <c r="H131" s="50">
        <f t="shared" si="26"/>
        <v>28.4</v>
      </c>
      <c r="I131" s="50">
        <f t="shared" si="26"/>
        <v>26.400000000000002</v>
      </c>
      <c r="J131" s="50">
        <f t="shared" si="26"/>
        <v>70.300000000000011</v>
      </c>
      <c r="K131" s="50">
        <f t="shared" si="26"/>
        <v>604.79999999999995</v>
      </c>
      <c r="L131" s="45">
        <f t="shared" si="26"/>
        <v>450</v>
      </c>
      <c r="M131" s="50">
        <f t="shared" si="26"/>
        <v>32.5</v>
      </c>
      <c r="N131" s="50">
        <f t="shared" si="26"/>
        <v>29.000000000000004</v>
      </c>
      <c r="O131" s="50">
        <f t="shared" si="26"/>
        <v>77.5</v>
      </c>
      <c r="P131" s="50">
        <f t="shared" si="26"/>
        <v>673.4</v>
      </c>
    </row>
    <row r="132" spans="1:16">
      <c r="A132" s="51" t="s">
        <v>24</v>
      </c>
      <c r="B132" s="52"/>
      <c r="C132" s="86">
        <f>C131*4/F131</f>
        <v>0.20375549340791049</v>
      </c>
      <c r="D132" s="86">
        <f>D131*9/F131</f>
        <v>0.4278865361566121</v>
      </c>
      <c r="E132" s="86">
        <f>E131*4/F131</f>
        <v>0.42349180982820611</v>
      </c>
      <c r="F132" s="143">
        <f>F131/2000</f>
        <v>0.25030000000000002</v>
      </c>
      <c r="G132" s="52"/>
      <c r="H132" s="86">
        <f>H131*4/K131</f>
        <v>0.18783068783068785</v>
      </c>
      <c r="I132" s="86">
        <f>I131*9/K131</f>
        <v>0.3928571428571429</v>
      </c>
      <c r="J132" s="86">
        <f>J131*4/K131</f>
        <v>0.46494708994709005</v>
      </c>
      <c r="K132" s="143">
        <f>K131/2450</f>
        <v>0.24685714285714283</v>
      </c>
      <c r="L132" s="52"/>
      <c r="M132" s="86">
        <f>M131*4/P131</f>
        <v>0.19305019305019305</v>
      </c>
      <c r="N132" s="86">
        <f>N131*9/P131</f>
        <v>0.38758538758538769</v>
      </c>
      <c r="O132" s="86">
        <f>O131*4/P131</f>
        <v>0.46035046035046034</v>
      </c>
      <c r="P132" s="143">
        <f>P131/2700</f>
        <v>0.24940740740740741</v>
      </c>
    </row>
    <row r="133" spans="1:16">
      <c r="A133" s="34"/>
      <c r="B133" s="35"/>
      <c r="C133" s="36"/>
      <c r="D133" s="36"/>
      <c r="E133" s="36"/>
      <c r="F133" s="36"/>
      <c r="G133" s="35"/>
      <c r="H133" s="36"/>
      <c r="I133" s="36"/>
      <c r="J133" s="36"/>
      <c r="K133" s="36"/>
      <c r="L133" s="35"/>
      <c r="M133" s="36"/>
      <c r="N133" s="36"/>
      <c r="O133" s="36"/>
      <c r="P133" s="1"/>
    </row>
    <row r="134" spans="1:16" ht="25.5">
      <c r="A134" s="202" t="s">
        <v>26</v>
      </c>
      <c r="B134" s="45" t="s">
        <v>32</v>
      </c>
      <c r="C134" s="45" t="s">
        <v>33</v>
      </c>
      <c r="D134" s="45" t="s">
        <v>34</v>
      </c>
      <c r="E134" s="45" t="s">
        <v>35</v>
      </c>
      <c r="F134" s="45" t="s">
        <v>36</v>
      </c>
      <c r="G134" s="45" t="s">
        <v>37</v>
      </c>
      <c r="H134" s="45" t="s">
        <v>38</v>
      </c>
      <c r="I134" s="45" t="s">
        <v>39</v>
      </c>
      <c r="J134" s="45" t="s">
        <v>40</v>
      </c>
      <c r="K134" s="45" t="s">
        <v>41</v>
      </c>
      <c r="L134" s="45" t="s">
        <v>42</v>
      </c>
      <c r="M134" s="36"/>
      <c r="N134" s="36"/>
      <c r="O134" s="36"/>
      <c r="P134" s="1"/>
    </row>
    <row r="135" spans="1:16">
      <c r="A135" s="44" t="s">
        <v>27</v>
      </c>
      <c r="B135" s="32">
        <v>265.8</v>
      </c>
      <c r="C135" s="32">
        <v>0.2</v>
      </c>
      <c r="D135" s="32">
        <v>4</v>
      </c>
      <c r="E135" s="32">
        <v>9.5</v>
      </c>
      <c r="F135" s="32">
        <v>0.2</v>
      </c>
      <c r="G135" s="32">
        <v>0.3</v>
      </c>
      <c r="H135" s="32">
        <v>6.9</v>
      </c>
      <c r="I135" s="32">
        <v>0.2</v>
      </c>
      <c r="J135" s="32">
        <v>42.1</v>
      </c>
      <c r="K135" s="32">
        <v>1.2</v>
      </c>
      <c r="L135" s="32">
        <v>5.4</v>
      </c>
      <c r="M135" s="36"/>
      <c r="N135" s="36"/>
      <c r="O135" s="36"/>
      <c r="P135" s="1"/>
    </row>
    <row r="136" spans="1:16">
      <c r="A136" s="44" t="s">
        <v>25</v>
      </c>
      <c r="B136" s="32">
        <v>318.2</v>
      </c>
      <c r="C136" s="32">
        <v>0.2</v>
      </c>
      <c r="D136" s="32">
        <v>4.0999999999999996</v>
      </c>
      <c r="E136" s="32">
        <v>8.4</v>
      </c>
      <c r="F136" s="32">
        <v>0.3</v>
      </c>
      <c r="G136" s="32">
        <v>0.3</v>
      </c>
      <c r="H136" s="32">
        <v>8.3000000000000007</v>
      </c>
      <c r="I136" s="32">
        <v>0.4</v>
      </c>
      <c r="J136" s="32">
        <v>51.9</v>
      </c>
      <c r="K136" s="32">
        <v>1.4</v>
      </c>
      <c r="L136" s="32">
        <v>6.1</v>
      </c>
      <c r="M136" s="36"/>
      <c r="N136" s="36"/>
      <c r="O136" s="36"/>
      <c r="P136" s="1"/>
    </row>
    <row r="137" spans="1:16">
      <c r="A137" s="44" t="s">
        <v>28</v>
      </c>
      <c r="B137" s="32">
        <v>382.7</v>
      </c>
      <c r="C137" s="32">
        <v>0.2</v>
      </c>
      <c r="D137" s="32">
        <v>5</v>
      </c>
      <c r="E137" s="32">
        <v>9.1</v>
      </c>
      <c r="F137" s="32">
        <v>0.3</v>
      </c>
      <c r="G137" s="32">
        <v>0.1</v>
      </c>
      <c r="H137" s="32">
        <v>8.6</v>
      </c>
      <c r="I137" s="32">
        <v>0.5</v>
      </c>
      <c r="J137" s="32">
        <v>54</v>
      </c>
      <c r="K137" s="32">
        <v>1.4</v>
      </c>
      <c r="L137" s="32">
        <v>6.5</v>
      </c>
      <c r="M137" s="36"/>
      <c r="N137" s="36"/>
      <c r="O137" s="36"/>
      <c r="P137" s="1"/>
    </row>
    <row r="138" spans="1:16" ht="25.5">
      <c r="A138" s="202" t="s">
        <v>29</v>
      </c>
      <c r="B138" s="45" t="s">
        <v>44</v>
      </c>
      <c r="C138" s="45" t="s">
        <v>45</v>
      </c>
      <c r="D138" s="45" t="s">
        <v>46</v>
      </c>
      <c r="E138" s="45" t="s">
        <v>47</v>
      </c>
      <c r="F138" s="45" t="s">
        <v>48</v>
      </c>
      <c r="G138" s="45" t="s">
        <v>49</v>
      </c>
      <c r="H138" s="36"/>
      <c r="I138" s="307" t="s">
        <v>43</v>
      </c>
      <c r="J138" s="308"/>
      <c r="K138" s="36"/>
      <c r="L138" s="38"/>
      <c r="M138" s="36"/>
      <c r="N138" s="36"/>
      <c r="O138" s="36"/>
      <c r="P138" s="1"/>
    </row>
    <row r="139" spans="1:16" ht="15" customHeight="1">
      <c r="A139" s="44" t="s">
        <v>27</v>
      </c>
      <c r="B139" s="32">
        <v>628.5</v>
      </c>
      <c r="C139" s="32">
        <v>175.8</v>
      </c>
      <c r="D139" s="32">
        <v>62.8</v>
      </c>
      <c r="E139" s="32">
        <v>296</v>
      </c>
      <c r="F139" s="32">
        <v>3</v>
      </c>
      <c r="G139" s="48">
        <v>0.3</v>
      </c>
      <c r="H139" s="39"/>
      <c r="I139" s="312">
        <v>6.3</v>
      </c>
      <c r="J139" s="308"/>
      <c r="K139" s="36"/>
      <c r="L139" s="38"/>
      <c r="M139" s="36"/>
      <c r="N139" s="36"/>
      <c r="O139" s="36"/>
      <c r="P139" s="1"/>
    </row>
    <row r="140" spans="1:16" ht="15" customHeight="1">
      <c r="A140" s="44" t="s">
        <v>25</v>
      </c>
      <c r="B140" s="32">
        <v>759.2</v>
      </c>
      <c r="C140" s="32">
        <v>195.2</v>
      </c>
      <c r="D140" s="32">
        <v>78.400000000000006</v>
      </c>
      <c r="E140" s="32">
        <v>366</v>
      </c>
      <c r="F140" s="32">
        <v>3.6</v>
      </c>
      <c r="G140" s="32">
        <v>0.4</v>
      </c>
      <c r="H140" s="39"/>
      <c r="I140" s="312">
        <v>9.1</v>
      </c>
      <c r="J140" s="308"/>
      <c r="K140" s="36"/>
      <c r="L140" s="38"/>
      <c r="M140" s="36"/>
      <c r="N140" s="36"/>
      <c r="O140" s="36"/>
      <c r="P140" s="1"/>
    </row>
    <row r="141" spans="1:16" ht="15" customHeight="1">
      <c r="A141" s="44" t="s">
        <v>28</v>
      </c>
      <c r="B141" s="32">
        <v>793.9</v>
      </c>
      <c r="C141" s="32">
        <v>197.8</v>
      </c>
      <c r="D141" s="32">
        <v>82.6</v>
      </c>
      <c r="E141" s="32">
        <v>379.2</v>
      </c>
      <c r="F141" s="32">
        <v>3.8</v>
      </c>
      <c r="G141" s="32">
        <v>0.4</v>
      </c>
      <c r="H141" s="39"/>
      <c r="I141" s="312">
        <v>10</v>
      </c>
      <c r="J141" s="308"/>
      <c r="K141" s="36"/>
      <c r="L141" s="38"/>
      <c r="M141" s="36"/>
      <c r="N141" s="36"/>
      <c r="O141" s="36"/>
      <c r="P141" s="1"/>
    </row>
    <row r="142" spans="1:16">
      <c r="A142" s="198" t="s">
        <v>73</v>
      </c>
      <c r="B142" s="11"/>
      <c r="C142" s="11"/>
      <c r="D142" s="11"/>
      <c r="E142" s="11"/>
      <c r="F142" s="11"/>
      <c r="G142" s="11"/>
      <c r="H142" s="28"/>
      <c r="I142" s="28"/>
      <c r="J142" s="28"/>
      <c r="K142" s="28"/>
      <c r="L142" s="28"/>
      <c r="M142" s="28"/>
      <c r="N142" s="28"/>
      <c r="O142" s="28"/>
      <c r="P142" s="4"/>
    </row>
    <row r="143" spans="1:16">
      <c r="A143" s="200" t="s">
        <v>12</v>
      </c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10"/>
    </row>
    <row r="144" spans="1:16">
      <c r="A144" s="83">
        <v>1</v>
      </c>
      <c r="B144" s="27">
        <v>2</v>
      </c>
      <c r="C144" s="27">
        <v>3</v>
      </c>
      <c r="D144" s="27">
        <v>4</v>
      </c>
      <c r="E144" s="27">
        <v>5</v>
      </c>
      <c r="F144" s="27">
        <v>6</v>
      </c>
      <c r="G144" s="27">
        <v>7</v>
      </c>
      <c r="H144" s="27">
        <v>8</v>
      </c>
      <c r="I144" s="27">
        <v>9</v>
      </c>
      <c r="J144" s="27">
        <v>10</v>
      </c>
      <c r="K144" s="27">
        <v>11</v>
      </c>
      <c r="L144" s="27">
        <v>12</v>
      </c>
      <c r="M144" s="27">
        <v>13</v>
      </c>
      <c r="N144" s="27">
        <v>14</v>
      </c>
      <c r="O144" s="27">
        <v>15</v>
      </c>
      <c r="P144" s="27">
        <v>16</v>
      </c>
    </row>
    <row r="145" spans="1:17">
      <c r="A145" s="121" t="s">
        <v>203</v>
      </c>
      <c r="B145" s="92">
        <v>120</v>
      </c>
      <c r="C145" s="122">
        <v>0.8</v>
      </c>
      <c r="D145" s="122">
        <v>0.1</v>
      </c>
      <c r="E145" s="122">
        <v>4.0999999999999996</v>
      </c>
      <c r="F145" s="122">
        <v>20.9</v>
      </c>
      <c r="G145" s="122">
        <v>80</v>
      </c>
      <c r="H145" s="122">
        <v>1</v>
      </c>
      <c r="I145" s="122">
        <v>0.2</v>
      </c>
      <c r="J145" s="122">
        <v>5.7</v>
      </c>
      <c r="K145" s="122">
        <v>29</v>
      </c>
      <c r="L145" s="92">
        <v>100</v>
      </c>
      <c r="M145" s="122">
        <v>1.3</v>
      </c>
      <c r="N145" s="122">
        <v>0.2</v>
      </c>
      <c r="O145" s="122">
        <v>7</v>
      </c>
      <c r="P145" s="122">
        <v>36</v>
      </c>
    </row>
    <row r="146" spans="1:17">
      <c r="A146" s="109" t="s">
        <v>166</v>
      </c>
      <c r="B146" s="123">
        <v>70</v>
      </c>
      <c r="C146" s="111">
        <v>17.7</v>
      </c>
      <c r="D146" s="111">
        <v>3.1</v>
      </c>
      <c r="E146" s="111">
        <v>7.9</v>
      </c>
      <c r="F146" s="111">
        <v>132.19999999999999</v>
      </c>
      <c r="G146" s="123">
        <v>90</v>
      </c>
      <c r="H146" s="111">
        <v>20.05</v>
      </c>
      <c r="I146" s="111">
        <v>2.66</v>
      </c>
      <c r="J146" s="111">
        <v>7.95</v>
      </c>
      <c r="K146" s="106">
        <f t="shared" ref="K146:K150" si="27">H146*4+I146*9+J146*4</f>
        <v>135.94</v>
      </c>
      <c r="L146" s="123">
        <v>100</v>
      </c>
      <c r="M146" s="111">
        <v>23.9</v>
      </c>
      <c r="N146" s="111">
        <v>4.2</v>
      </c>
      <c r="O146" s="111">
        <v>17.600000000000001</v>
      </c>
      <c r="P146" s="106">
        <f t="shared" ref="P146:P150" si="28">M146*4+N146*9+O146*4</f>
        <v>203.8</v>
      </c>
    </row>
    <row r="147" spans="1:17" ht="15.4" customHeight="1">
      <c r="A147" s="126" t="s">
        <v>90</v>
      </c>
      <c r="B147" s="123">
        <v>20</v>
      </c>
      <c r="C147" s="111">
        <v>0.49</v>
      </c>
      <c r="D147" s="111">
        <v>3.68</v>
      </c>
      <c r="E147" s="111">
        <v>1.8</v>
      </c>
      <c r="F147" s="111">
        <v>42</v>
      </c>
      <c r="G147" s="123">
        <v>20</v>
      </c>
      <c r="H147" s="111">
        <v>0.49</v>
      </c>
      <c r="I147" s="111">
        <v>3.68</v>
      </c>
      <c r="J147" s="111">
        <v>1.8</v>
      </c>
      <c r="K147" s="106">
        <f t="shared" si="27"/>
        <v>42.280000000000008</v>
      </c>
      <c r="L147" s="123">
        <v>20</v>
      </c>
      <c r="M147" s="111">
        <v>0.49</v>
      </c>
      <c r="N147" s="111">
        <v>3.68</v>
      </c>
      <c r="O147" s="111">
        <v>1.8</v>
      </c>
      <c r="P147" s="106">
        <f t="shared" si="28"/>
        <v>42.280000000000008</v>
      </c>
    </row>
    <row r="148" spans="1:17" ht="25.5">
      <c r="A148" s="126" t="s">
        <v>68</v>
      </c>
      <c r="B148" s="123">
        <v>130</v>
      </c>
      <c r="C148" s="127">
        <v>13.5</v>
      </c>
      <c r="D148" s="124">
        <v>3.7</v>
      </c>
      <c r="E148" s="124">
        <v>23.5</v>
      </c>
      <c r="F148" s="124">
        <v>192</v>
      </c>
      <c r="G148" s="123">
        <v>150</v>
      </c>
      <c r="H148" s="127">
        <v>15.8</v>
      </c>
      <c r="I148" s="124">
        <v>4.5999999999999996</v>
      </c>
      <c r="J148" s="124">
        <v>27.5</v>
      </c>
      <c r="K148" s="106">
        <f t="shared" si="27"/>
        <v>214.6</v>
      </c>
      <c r="L148" s="123">
        <v>180</v>
      </c>
      <c r="M148" s="127">
        <v>19.100000000000001</v>
      </c>
      <c r="N148" s="124">
        <v>4.8</v>
      </c>
      <c r="O148" s="124">
        <v>33.4</v>
      </c>
      <c r="P148" s="106">
        <f t="shared" si="28"/>
        <v>253.2</v>
      </c>
      <c r="Q148" s="109" t="s">
        <v>175</v>
      </c>
    </row>
    <row r="149" spans="1:17" ht="13.9" customHeight="1">
      <c r="A149" s="109" t="s">
        <v>145</v>
      </c>
      <c r="B149" s="123">
        <v>200</v>
      </c>
      <c r="C149" s="111">
        <v>0.3</v>
      </c>
      <c r="D149" s="111">
        <v>0.1</v>
      </c>
      <c r="E149" s="111">
        <v>15.6</v>
      </c>
      <c r="F149" s="111">
        <v>68.5</v>
      </c>
      <c r="G149" s="123">
        <v>200</v>
      </c>
      <c r="H149" s="111">
        <v>0.3</v>
      </c>
      <c r="I149" s="111">
        <v>0.1</v>
      </c>
      <c r="J149" s="111">
        <v>15.6</v>
      </c>
      <c r="K149" s="106">
        <v>68.5</v>
      </c>
      <c r="L149" s="123">
        <v>200</v>
      </c>
      <c r="M149" s="111">
        <v>0.3</v>
      </c>
      <c r="N149" s="111">
        <v>0.1</v>
      </c>
      <c r="O149" s="111">
        <v>15.6</v>
      </c>
      <c r="P149" s="106">
        <v>68.5</v>
      </c>
    </row>
    <row r="150" spans="1:17" ht="15.4" customHeight="1">
      <c r="A150" s="44" t="s">
        <v>4</v>
      </c>
      <c r="B150" s="45">
        <v>30</v>
      </c>
      <c r="C150" s="32">
        <v>2.2000000000000002</v>
      </c>
      <c r="D150" s="32">
        <v>0.3</v>
      </c>
      <c r="E150" s="32">
        <v>13.8</v>
      </c>
      <c r="F150" s="32">
        <v>67.5</v>
      </c>
      <c r="G150" s="45">
        <v>50</v>
      </c>
      <c r="H150" s="32">
        <v>3.7</v>
      </c>
      <c r="I150" s="32">
        <v>0.5</v>
      </c>
      <c r="J150" s="32">
        <v>22.9</v>
      </c>
      <c r="K150" s="85">
        <f t="shared" si="27"/>
        <v>110.89999999999999</v>
      </c>
      <c r="L150" s="45">
        <v>50</v>
      </c>
      <c r="M150" s="32">
        <v>3.7</v>
      </c>
      <c r="N150" s="32">
        <v>0.5</v>
      </c>
      <c r="O150" s="32">
        <v>22.9</v>
      </c>
      <c r="P150" s="85">
        <f t="shared" si="28"/>
        <v>110.89999999999999</v>
      </c>
    </row>
    <row r="151" spans="1:17" ht="15.4" customHeight="1">
      <c r="A151" s="49" t="s">
        <v>5</v>
      </c>
      <c r="B151" s="45">
        <f>SUM(B146:B150)</f>
        <v>450</v>
      </c>
      <c r="C151" s="50">
        <f>SUM(C145:C150)</f>
        <v>34.989999999999995</v>
      </c>
      <c r="D151" s="50">
        <f t="shared" ref="D151:F151" si="29">SUM(D145:D150)</f>
        <v>10.980000000000002</v>
      </c>
      <c r="E151" s="50">
        <f t="shared" si="29"/>
        <v>66.7</v>
      </c>
      <c r="F151" s="50">
        <f t="shared" si="29"/>
        <v>523.1</v>
      </c>
      <c r="G151" s="45">
        <f>SUM(G146:G150)</f>
        <v>510</v>
      </c>
      <c r="H151" s="50">
        <f>SUM(H145:H150)</f>
        <v>41.34</v>
      </c>
      <c r="I151" s="50">
        <f t="shared" ref="I151:K151" si="30">SUM(I145:I150)</f>
        <v>11.74</v>
      </c>
      <c r="J151" s="50">
        <f t="shared" si="30"/>
        <v>81.45</v>
      </c>
      <c r="K151" s="50">
        <f t="shared" si="30"/>
        <v>601.22</v>
      </c>
      <c r="L151" s="45">
        <f>SUM(L146:L150)</f>
        <v>550</v>
      </c>
      <c r="M151" s="50">
        <f>SUM(M145:M150)</f>
        <v>48.79</v>
      </c>
      <c r="N151" s="50">
        <f t="shared" ref="N151:P151" si="31">SUM(N145:N150)</f>
        <v>13.479999999999999</v>
      </c>
      <c r="O151" s="50">
        <f t="shared" si="31"/>
        <v>98.299999999999983</v>
      </c>
      <c r="P151" s="50">
        <f t="shared" si="31"/>
        <v>714.68</v>
      </c>
    </row>
    <row r="152" spans="1:17">
      <c r="A152" s="51" t="s">
        <v>24</v>
      </c>
      <c r="B152" s="52"/>
      <c r="C152" s="86">
        <f>C151*4/F151</f>
        <v>0.26755878417128653</v>
      </c>
      <c r="D152" s="86">
        <f>D151*9/F151</f>
        <v>0.18891225387115276</v>
      </c>
      <c r="E152" s="86">
        <f>E151*4/F151</f>
        <v>0.51003632192697379</v>
      </c>
      <c r="F152" s="143">
        <f>F151/2100</f>
        <v>0.24909523809523812</v>
      </c>
      <c r="G152" s="52"/>
      <c r="H152" s="86">
        <f>H151*4/K151</f>
        <v>0.27504075047403614</v>
      </c>
      <c r="I152" s="86">
        <f>I151*9/K151</f>
        <v>0.17574265659825022</v>
      </c>
      <c r="J152" s="86">
        <f>J151*4/K151</f>
        <v>0.54189814044775619</v>
      </c>
      <c r="K152" s="143">
        <f>K151/2450</f>
        <v>0.24539591836734695</v>
      </c>
      <c r="L152" s="52"/>
      <c r="M152" s="86">
        <f>M151*4/P151</f>
        <v>0.27307326355851569</v>
      </c>
      <c r="N152" s="86">
        <f>N151*9/P151</f>
        <v>0.16975429562881289</v>
      </c>
      <c r="O152" s="86">
        <f>O151*4/P151</f>
        <v>0.5501763026809201</v>
      </c>
      <c r="P152" s="143">
        <f>P151/2700</f>
        <v>0.26469629629629626</v>
      </c>
    </row>
    <row r="153" spans="1:17">
      <c r="A153" s="34"/>
      <c r="B153" s="35"/>
      <c r="C153" s="36"/>
      <c r="D153" s="36"/>
      <c r="E153" s="36"/>
      <c r="F153" s="36"/>
      <c r="G153" s="35"/>
      <c r="H153" s="36"/>
      <c r="I153" s="36"/>
      <c r="J153" s="36"/>
      <c r="K153" s="36"/>
      <c r="L153" s="35"/>
      <c r="M153" s="36"/>
      <c r="N153" s="36"/>
      <c r="O153" s="36"/>
      <c r="P153" s="1"/>
    </row>
    <row r="154" spans="1:17" ht="25.5">
      <c r="A154" s="49" t="s">
        <v>26</v>
      </c>
      <c r="B154" s="45" t="s">
        <v>32</v>
      </c>
      <c r="C154" s="45" t="s">
        <v>33</v>
      </c>
      <c r="D154" s="45" t="s">
        <v>34</v>
      </c>
      <c r="E154" s="45" t="s">
        <v>35</v>
      </c>
      <c r="F154" s="45" t="s">
        <v>36</v>
      </c>
      <c r="G154" s="45" t="s">
        <v>37</v>
      </c>
      <c r="H154" s="45" t="s">
        <v>38</v>
      </c>
      <c r="I154" s="45" t="s">
        <v>39</v>
      </c>
      <c r="J154" s="45" t="s">
        <v>40</v>
      </c>
      <c r="K154" s="45" t="s">
        <v>41</v>
      </c>
      <c r="L154" s="45" t="s">
        <v>42</v>
      </c>
      <c r="M154" s="36"/>
      <c r="N154" s="36"/>
      <c r="O154" s="36"/>
      <c r="P154" s="1"/>
    </row>
    <row r="155" spans="1:17">
      <c r="A155" s="44" t="s">
        <v>27</v>
      </c>
      <c r="B155" s="41">
        <v>154.9</v>
      </c>
      <c r="C155" s="41">
        <v>0.65</v>
      </c>
      <c r="D155" s="41">
        <v>4.4000000000000004</v>
      </c>
      <c r="E155" s="41">
        <v>58.39</v>
      </c>
      <c r="F155" s="41">
        <v>0.51</v>
      </c>
      <c r="G155" s="41">
        <v>0.63</v>
      </c>
      <c r="H155" s="41">
        <v>18.309999999999999</v>
      </c>
      <c r="I155" s="41">
        <v>0.6</v>
      </c>
      <c r="J155" s="41">
        <v>117.68</v>
      </c>
      <c r="K155" s="41">
        <v>1.3</v>
      </c>
      <c r="L155" s="41">
        <v>17.66</v>
      </c>
      <c r="M155" s="36"/>
      <c r="N155" s="36"/>
      <c r="O155" s="36"/>
      <c r="P155" s="1"/>
    </row>
    <row r="156" spans="1:17">
      <c r="A156" s="44" t="s">
        <v>25</v>
      </c>
      <c r="B156" s="41">
        <v>171.3</v>
      </c>
      <c r="C156" s="41">
        <v>0.65</v>
      </c>
      <c r="D156" s="55">
        <v>4.45</v>
      </c>
      <c r="E156" s="41">
        <v>67.58</v>
      </c>
      <c r="F156" s="11">
        <v>0.57999999999999996</v>
      </c>
      <c r="G156" s="41">
        <v>0.63</v>
      </c>
      <c r="H156" s="41">
        <v>19.91</v>
      </c>
      <c r="I156" s="41">
        <v>0.7</v>
      </c>
      <c r="J156" s="41">
        <v>135.78</v>
      </c>
      <c r="K156" s="41" t="s">
        <v>167</v>
      </c>
      <c r="L156" s="41">
        <v>18.559999999999999</v>
      </c>
      <c r="M156" s="36"/>
      <c r="N156" s="36"/>
      <c r="O156" s="36"/>
      <c r="P156" s="1"/>
    </row>
    <row r="157" spans="1:17">
      <c r="A157" s="44" t="s">
        <v>28</v>
      </c>
      <c r="B157" s="41">
        <v>171</v>
      </c>
      <c r="C157" s="41">
        <v>1.1499999999999999</v>
      </c>
      <c r="D157" s="55">
        <v>6.9</v>
      </c>
      <c r="E157" s="41">
        <v>80.98</v>
      </c>
      <c r="F157" s="41">
        <v>1.06</v>
      </c>
      <c r="G157" s="41">
        <v>0.73</v>
      </c>
      <c r="H157" s="41">
        <v>23.21</v>
      </c>
      <c r="I157" s="41">
        <v>0.8</v>
      </c>
      <c r="J157" s="41">
        <v>159.88</v>
      </c>
      <c r="K157" s="61">
        <v>45748</v>
      </c>
      <c r="L157" s="41">
        <v>22.56</v>
      </c>
      <c r="M157" s="36"/>
      <c r="N157" s="36"/>
      <c r="O157" s="36"/>
      <c r="P157" s="1"/>
    </row>
    <row r="158" spans="1:17" ht="25.5">
      <c r="A158" s="49" t="s">
        <v>29</v>
      </c>
      <c r="B158" s="56" t="s">
        <v>44</v>
      </c>
      <c r="C158" s="56" t="s">
        <v>45</v>
      </c>
      <c r="D158" s="56" t="s">
        <v>46</v>
      </c>
      <c r="E158" s="56" t="s">
        <v>47</v>
      </c>
      <c r="F158" s="56" t="s">
        <v>48</v>
      </c>
      <c r="G158" s="56" t="s">
        <v>49</v>
      </c>
      <c r="H158" s="36"/>
      <c r="I158" s="307" t="s">
        <v>43</v>
      </c>
      <c r="J158" s="308"/>
      <c r="K158" s="36"/>
      <c r="L158" s="38"/>
      <c r="M158" s="36"/>
      <c r="N158" s="36"/>
      <c r="O158" s="36"/>
      <c r="P158" s="1"/>
    </row>
    <row r="159" spans="1:17">
      <c r="A159" s="44" t="s">
        <v>27</v>
      </c>
      <c r="B159" s="55" t="s">
        <v>168</v>
      </c>
      <c r="C159" s="41">
        <v>307.51</v>
      </c>
      <c r="D159" s="41">
        <v>157.35</v>
      </c>
      <c r="E159" s="41">
        <v>635.83000000000004</v>
      </c>
      <c r="F159" s="41">
        <v>8.9700000000000006</v>
      </c>
      <c r="G159" s="41" t="s">
        <v>169</v>
      </c>
      <c r="H159" s="39"/>
      <c r="I159" s="316">
        <v>17.84</v>
      </c>
      <c r="J159" s="308"/>
      <c r="K159" s="36"/>
      <c r="L159" s="38"/>
      <c r="M159" s="1"/>
      <c r="N159" s="1"/>
      <c r="O159" s="1"/>
      <c r="P159" s="1"/>
    </row>
    <row r="160" spans="1:17">
      <c r="A160" s="44" t="s">
        <v>25</v>
      </c>
      <c r="B160" s="41" t="s">
        <v>170</v>
      </c>
      <c r="C160" s="41">
        <v>322.42</v>
      </c>
      <c r="D160" s="41">
        <v>179.15</v>
      </c>
      <c r="E160" s="41">
        <v>719.93</v>
      </c>
      <c r="F160" s="41">
        <v>9</v>
      </c>
      <c r="G160" s="41" t="s">
        <v>171</v>
      </c>
      <c r="H160" s="39"/>
      <c r="I160" s="317">
        <v>19.84</v>
      </c>
      <c r="J160" s="308"/>
      <c r="K160" s="36"/>
      <c r="L160" s="38"/>
      <c r="M160" s="36"/>
      <c r="N160" s="36"/>
      <c r="O160" s="36"/>
      <c r="P160" s="1"/>
    </row>
    <row r="161" spans="1:16">
      <c r="A161" s="44" t="s">
        <v>28</v>
      </c>
      <c r="B161" s="41" t="s">
        <v>172</v>
      </c>
      <c r="C161" s="41">
        <v>338.71</v>
      </c>
      <c r="D161" s="41">
        <v>201.95</v>
      </c>
      <c r="E161" s="41">
        <v>801.73</v>
      </c>
      <c r="F161" s="41">
        <v>13.67</v>
      </c>
      <c r="G161" s="41">
        <v>0.9</v>
      </c>
      <c r="H161" s="39"/>
      <c r="I161" s="318">
        <v>23.44</v>
      </c>
      <c r="J161" s="308"/>
      <c r="K161" s="36"/>
      <c r="L161" s="38"/>
      <c r="M161" s="36"/>
      <c r="N161" s="36"/>
      <c r="O161" s="36"/>
      <c r="P161" s="1"/>
    </row>
    <row r="162" spans="1:16" ht="16.149999999999999" customHeight="1">
      <c r="A162" s="198" t="s">
        <v>73</v>
      </c>
      <c r="B162" s="35"/>
      <c r="C162" s="36"/>
      <c r="D162" s="36"/>
      <c r="E162" s="36"/>
      <c r="F162" s="36"/>
      <c r="G162" s="35"/>
      <c r="H162" s="36"/>
      <c r="I162" s="36"/>
      <c r="J162" s="36"/>
      <c r="K162" s="36"/>
      <c r="L162" s="35"/>
      <c r="M162" s="36"/>
      <c r="N162" s="36"/>
      <c r="O162" s="36"/>
      <c r="P162" s="1"/>
    </row>
    <row r="163" spans="1:16" ht="17.25" customHeight="1">
      <c r="A163" s="200" t="s">
        <v>13</v>
      </c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10"/>
    </row>
    <row r="164" spans="1:16" ht="27" customHeight="1">
      <c r="A164" s="83">
        <v>1</v>
      </c>
      <c r="B164" s="27">
        <v>2</v>
      </c>
      <c r="C164" s="27">
        <v>3</v>
      </c>
      <c r="D164" s="27">
        <v>4</v>
      </c>
      <c r="E164" s="27">
        <v>5</v>
      </c>
      <c r="F164" s="27">
        <v>6</v>
      </c>
      <c r="G164" s="27">
        <v>7</v>
      </c>
      <c r="H164" s="27">
        <v>8</v>
      </c>
      <c r="I164" s="27">
        <v>9</v>
      </c>
      <c r="J164" s="27">
        <v>10</v>
      </c>
      <c r="K164" s="27">
        <v>11</v>
      </c>
      <c r="L164" s="27">
        <v>12</v>
      </c>
      <c r="M164" s="27">
        <v>13</v>
      </c>
      <c r="N164" s="27">
        <v>14</v>
      </c>
      <c r="O164" s="27">
        <v>15</v>
      </c>
      <c r="P164" s="27">
        <v>16</v>
      </c>
    </row>
    <row r="165" spans="1:16" ht="25.9" customHeight="1">
      <c r="A165" s="121" t="s">
        <v>74</v>
      </c>
      <c r="B165" s="122">
        <v>60</v>
      </c>
      <c r="C165" s="122">
        <v>0.5</v>
      </c>
      <c r="D165" s="122">
        <v>3.1</v>
      </c>
      <c r="E165" s="122">
        <v>2.4</v>
      </c>
      <c r="F165" s="122">
        <v>39.299999999999997</v>
      </c>
      <c r="G165" s="122">
        <v>80</v>
      </c>
      <c r="H165" s="122">
        <v>0.7</v>
      </c>
      <c r="I165" s="122">
        <v>3.1</v>
      </c>
      <c r="J165" s="122">
        <v>3.2</v>
      </c>
      <c r="K165" s="122">
        <v>43.6</v>
      </c>
      <c r="L165" s="122">
        <v>100</v>
      </c>
      <c r="M165" s="122">
        <v>0.9</v>
      </c>
      <c r="N165" s="122">
        <v>5.0999999999999996</v>
      </c>
      <c r="O165" s="122">
        <v>4.2</v>
      </c>
      <c r="P165" s="122">
        <v>66.3</v>
      </c>
    </row>
    <row r="166" spans="1:16">
      <c r="A166" s="109" t="s">
        <v>173</v>
      </c>
      <c r="B166" s="101">
        <v>70</v>
      </c>
      <c r="C166" s="102">
        <v>11.4</v>
      </c>
      <c r="D166" s="102">
        <v>1.3</v>
      </c>
      <c r="E166" s="102">
        <v>9.8000000000000007</v>
      </c>
      <c r="F166" s="102">
        <v>201.3</v>
      </c>
      <c r="G166" s="101">
        <v>90</v>
      </c>
      <c r="H166" s="102">
        <v>15.5</v>
      </c>
      <c r="I166" s="102">
        <v>1.3</v>
      </c>
      <c r="J166" s="102">
        <v>11.5</v>
      </c>
      <c r="K166" s="102">
        <v>235.2</v>
      </c>
      <c r="L166" s="101">
        <v>100</v>
      </c>
      <c r="M166" s="102">
        <v>17.100000000000001</v>
      </c>
      <c r="N166" s="102">
        <v>2</v>
      </c>
      <c r="O166" s="102">
        <v>15.1</v>
      </c>
      <c r="P166" s="102">
        <v>273.39999999999998</v>
      </c>
    </row>
    <row r="167" spans="1:16">
      <c r="A167" s="109" t="s">
        <v>53</v>
      </c>
      <c r="B167" s="123">
        <v>20</v>
      </c>
      <c r="C167" s="111">
        <v>0.76</v>
      </c>
      <c r="D167" s="111">
        <v>1.9</v>
      </c>
      <c r="E167" s="111">
        <v>2.37</v>
      </c>
      <c r="F167" s="106">
        <f t="shared" ref="F167:F170" si="32">C167*4+D167*9+E167*4</f>
        <v>29.619999999999997</v>
      </c>
      <c r="G167" s="123">
        <v>20</v>
      </c>
      <c r="H167" s="111">
        <v>0.76</v>
      </c>
      <c r="I167" s="111">
        <v>1.9</v>
      </c>
      <c r="J167" s="111">
        <v>2.37</v>
      </c>
      <c r="K167" s="106">
        <f t="shared" ref="K167:K170" si="33">H167*4+I167*9+J167*4</f>
        <v>29.619999999999997</v>
      </c>
      <c r="L167" s="123">
        <v>20</v>
      </c>
      <c r="M167" s="111">
        <v>0.76</v>
      </c>
      <c r="N167" s="111">
        <v>1.9</v>
      </c>
      <c r="O167" s="111">
        <v>2.37</v>
      </c>
      <c r="P167" s="106">
        <f t="shared" ref="P167:P170" si="34">M167*4+N167*9+O167*4</f>
        <v>29.619999999999997</v>
      </c>
    </row>
    <row r="168" spans="1:16" ht="25.5">
      <c r="A168" s="109" t="s">
        <v>67</v>
      </c>
      <c r="B168" s="123">
        <v>130</v>
      </c>
      <c r="C168" s="111">
        <v>2.4</v>
      </c>
      <c r="D168" s="111">
        <v>4.7</v>
      </c>
      <c r="E168" s="111">
        <v>12.6</v>
      </c>
      <c r="F168" s="106">
        <v>124.3</v>
      </c>
      <c r="G168" s="123">
        <v>150</v>
      </c>
      <c r="H168" s="111">
        <v>2.7</v>
      </c>
      <c r="I168" s="111">
        <v>7.3</v>
      </c>
      <c r="J168" s="111">
        <v>14.5</v>
      </c>
      <c r="K168" s="106">
        <v>136.4</v>
      </c>
      <c r="L168" s="123">
        <v>180</v>
      </c>
      <c r="M168" s="111">
        <v>3.1</v>
      </c>
      <c r="N168" s="111">
        <v>6.5</v>
      </c>
      <c r="O168" s="111">
        <v>16.7</v>
      </c>
      <c r="P168" s="106">
        <v>141.80000000000001</v>
      </c>
    </row>
    <row r="169" spans="1:16">
      <c r="A169" s="126" t="s">
        <v>153</v>
      </c>
      <c r="B169" s="123">
        <v>200</v>
      </c>
      <c r="C169" s="128">
        <v>7.7</v>
      </c>
      <c r="D169" s="128">
        <v>4.3</v>
      </c>
      <c r="E169" s="128">
        <v>12.9</v>
      </c>
      <c r="F169" s="106">
        <v>122.3</v>
      </c>
      <c r="G169" s="123">
        <v>200</v>
      </c>
      <c r="H169" s="128">
        <v>7.7</v>
      </c>
      <c r="I169" s="128">
        <v>4.3</v>
      </c>
      <c r="J169" s="128">
        <v>12.9</v>
      </c>
      <c r="K169" s="106">
        <v>122.3</v>
      </c>
      <c r="L169" s="123">
        <v>200</v>
      </c>
      <c r="M169" s="128">
        <v>7.7</v>
      </c>
      <c r="N169" s="128">
        <v>4.3</v>
      </c>
      <c r="O169" s="128">
        <v>12.9</v>
      </c>
      <c r="P169" s="106">
        <v>122.3</v>
      </c>
    </row>
    <row r="170" spans="1:16">
      <c r="A170" s="44" t="s">
        <v>4</v>
      </c>
      <c r="B170" s="45">
        <v>30</v>
      </c>
      <c r="C170" s="32">
        <v>2.2000000000000002</v>
      </c>
      <c r="D170" s="32">
        <v>0.3</v>
      </c>
      <c r="E170" s="32">
        <v>13.8</v>
      </c>
      <c r="F170" s="85">
        <f t="shared" si="32"/>
        <v>66.7</v>
      </c>
      <c r="G170" s="45">
        <v>50</v>
      </c>
      <c r="H170" s="32">
        <v>3.7</v>
      </c>
      <c r="I170" s="32">
        <v>0.5</v>
      </c>
      <c r="J170" s="32">
        <v>22.9</v>
      </c>
      <c r="K170" s="85">
        <f t="shared" si="33"/>
        <v>110.89999999999999</v>
      </c>
      <c r="L170" s="45">
        <v>50</v>
      </c>
      <c r="M170" s="32">
        <v>3.7</v>
      </c>
      <c r="N170" s="32">
        <v>0.5</v>
      </c>
      <c r="O170" s="32">
        <v>22.9</v>
      </c>
      <c r="P170" s="85">
        <f t="shared" si="34"/>
        <v>110.89999999999999</v>
      </c>
    </row>
    <row r="171" spans="1:16">
      <c r="A171" s="49" t="s">
        <v>5</v>
      </c>
      <c r="B171" s="45">
        <f t="shared" ref="B171:P171" si="35">SUM(B166:B170)</f>
        <v>450</v>
      </c>
      <c r="C171" s="50">
        <f t="shared" si="35"/>
        <v>24.46</v>
      </c>
      <c r="D171" s="50">
        <f t="shared" si="35"/>
        <v>12.5</v>
      </c>
      <c r="E171" s="50">
        <f t="shared" si="35"/>
        <v>51.47</v>
      </c>
      <c r="F171" s="50">
        <f t="shared" si="35"/>
        <v>544.22</v>
      </c>
      <c r="G171" s="45">
        <f t="shared" si="35"/>
        <v>510</v>
      </c>
      <c r="H171" s="50">
        <f t="shared" si="35"/>
        <v>30.36</v>
      </c>
      <c r="I171" s="50">
        <f t="shared" si="35"/>
        <v>15.3</v>
      </c>
      <c r="J171" s="50">
        <f t="shared" si="35"/>
        <v>64.17</v>
      </c>
      <c r="K171" s="50">
        <f t="shared" si="35"/>
        <v>634.41999999999996</v>
      </c>
      <c r="L171" s="45">
        <f t="shared" si="35"/>
        <v>550</v>
      </c>
      <c r="M171" s="50">
        <f t="shared" si="35"/>
        <v>32.360000000000007</v>
      </c>
      <c r="N171" s="50">
        <f t="shared" si="35"/>
        <v>15.2</v>
      </c>
      <c r="O171" s="50">
        <f t="shared" si="35"/>
        <v>69.97</v>
      </c>
      <c r="P171" s="50">
        <f t="shared" si="35"/>
        <v>678.02</v>
      </c>
    </row>
    <row r="172" spans="1:16">
      <c r="A172" s="51" t="s">
        <v>24</v>
      </c>
      <c r="B172" s="52"/>
      <c r="C172" s="86">
        <f>C171*4/F171</f>
        <v>0.17978023593399728</v>
      </c>
      <c r="D172" s="86">
        <f>D171*9/F171</f>
        <v>0.20671787144904633</v>
      </c>
      <c r="E172" s="86">
        <f>E171*4/F171</f>
        <v>0.37830289221270808</v>
      </c>
      <c r="F172" s="86">
        <f>F171/2100</f>
        <v>0.25915238095238097</v>
      </c>
      <c r="G172" s="52"/>
      <c r="H172" s="86">
        <f>H171*4/K171</f>
        <v>0.19141893382932443</v>
      </c>
      <c r="I172" s="86">
        <f>I171*9/K171</f>
        <v>0.21704864285489112</v>
      </c>
      <c r="J172" s="86">
        <f>J171*4/K171</f>
        <v>0.40459001923016302</v>
      </c>
      <c r="K172" s="86">
        <f>K171/2450</f>
        <v>0.25894693877551017</v>
      </c>
      <c r="L172" s="52"/>
      <c r="M172" s="86">
        <f>M171*4/P171</f>
        <v>0.19090882274859153</v>
      </c>
      <c r="N172" s="86">
        <f>N171*9/P171</f>
        <v>0.20176395976519865</v>
      </c>
      <c r="O172" s="86">
        <f>O171*4/P171</f>
        <v>0.41279018318043714</v>
      </c>
      <c r="P172" s="86">
        <f>P171/2700</f>
        <v>0.25111851851851852</v>
      </c>
    </row>
    <row r="173" spans="1:16">
      <c r="A173" s="34"/>
      <c r="B173" s="35"/>
      <c r="C173" s="36"/>
      <c r="D173" s="36"/>
      <c r="E173" s="36"/>
      <c r="F173" s="36"/>
      <c r="G173" s="35"/>
      <c r="H173" s="36"/>
      <c r="I173" s="36"/>
      <c r="J173" s="36"/>
      <c r="K173" s="36"/>
      <c r="L173" s="35"/>
      <c r="M173" s="36"/>
      <c r="N173" s="36"/>
      <c r="O173" s="36"/>
      <c r="P173" s="1"/>
    </row>
    <row r="174" spans="1:16" ht="25.5">
      <c r="A174" s="202" t="s">
        <v>26</v>
      </c>
      <c r="B174" s="45" t="s">
        <v>32</v>
      </c>
      <c r="C174" s="45" t="s">
        <v>33</v>
      </c>
      <c r="D174" s="45" t="s">
        <v>34</v>
      </c>
      <c r="E174" s="45" t="s">
        <v>35</v>
      </c>
      <c r="F174" s="45" t="s">
        <v>36</v>
      </c>
      <c r="G174" s="45" t="s">
        <v>37</v>
      </c>
      <c r="H174" s="45" t="s">
        <v>38</v>
      </c>
      <c r="I174" s="45" t="s">
        <v>39</v>
      </c>
      <c r="J174" s="45" t="s">
        <v>40</v>
      </c>
      <c r="K174" s="45" t="s">
        <v>41</v>
      </c>
      <c r="L174" s="45" t="s">
        <v>42</v>
      </c>
      <c r="M174" s="36"/>
      <c r="N174" s="14"/>
      <c r="O174" s="14"/>
      <c r="P174" s="14"/>
    </row>
    <row r="175" spans="1:16">
      <c r="A175" s="44" t="s">
        <v>27</v>
      </c>
      <c r="B175" s="41">
        <v>104.4</v>
      </c>
      <c r="C175" s="41">
        <v>0.28000000000000003</v>
      </c>
      <c r="D175" s="55">
        <v>4.04</v>
      </c>
      <c r="E175" s="55">
        <v>39.979999999999997</v>
      </c>
      <c r="F175" s="41">
        <v>0.17</v>
      </c>
      <c r="G175" s="41">
        <v>0.24</v>
      </c>
      <c r="H175" s="55">
        <v>6.39</v>
      </c>
      <c r="I175" s="41">
        <v>0.4</v>
      </c>
      <c r="J175" s="41">
        <v>46.5</v>
      </c>
      <c r="K175" s="41">
        <v>0.85</v>
      </c>
      <c r="L175" s="55">
        <v>34.729999999999997</v>
      </c>
      <c r="M175" s="36"/>
      <c r="N175" s="4"/>
      <c r="O175" s="10"/>
      <c r="P175" s="10"/>
    </row>
    <row r="176" spans="1:16">
      <c r="A176" s="44" t="s">
        <v>25</v>
      </c>
      <c r="B176" s="41">
        <v>120.8</v>
      </c>
      <c r="C176" s="41">
        <v>0.41</v>
      </c>
      <c r="D176" s="41">
        <v>5.4</v>
      </c>
      <c r="E176" s="32">
        <v>53.1</v>
      </c>
      <c r="F176" s="41">
        <v>0.28000000000000003</v>
      </c>
      <c r="G176" s="41">
        <v>0.24</v>
      </c>
      <c r="H176" s="55">
        <v>8.36</v>
      </c>
      <c r="I176" s="41">
        <v>0.6</v>
      </c>
      <c r="J176" s="41">
        <v>64.400000000000006</v>
      </c>
      <c r="K176" s="55">
        <v>1.25</v>
      </c>
      <c r="L176" s="55">
        <v>42.96</v>
      </c>
      <c r="M176" s="36"/>
      <c r="N176" s="14"/>
      <c r="O176" s="14"/>
      <c r="P176" s="14"/>
    </row>
    <row r="177" spans="1:17">
      <c r="A177" s="44" t="s">
        <v>28</v>
      </c>
      <c r="B177" s="55">
        <v>146.69999999999999</v>
      </c>
      <c r="C177" s="55">
        <v>0.4</v>
      </c>
      <c r="D177" s="55">
        <v>5.56</v>
      </c>
      <c r="E177" s="55">
        <v>55.24</v>
      </c>
      <c r="F177" s="55">
        <v>0.4</v>
      </c>
      <c r="G177" s="55">
        <v>0.2</v>
      </c>
      <c r="H177" s="55">
        <v>9.3699999999999992</v>
      </c>
      <c r="I177" s="55">
        <v>0.7</v>
      </c>
      <c r="J177" s="55">
        <v>64.599999999999994</v>
      </c>
      <c r="K177" s="55">
        <v>1.35</v>
      </c>
      <c r="L177" s="55">
        <v>46.94</v>
      </c>
      <c r="M177" s="36"/>
      <c r="N177" s="4"/>
      <c r="O177" s="10"/>
      <c r="P177" s="10"/>
    </row>
    <row r="178" spans="1:17" ht="25.5">
      <c r="A178" s="202" t="s">
        <v>29</v>
      </c>
      <c r="B178" s="56" t="s">
        <v>44</v>
      </c>
      <c r="C178" s="56" t="s">
        <v>45</v>
      </c>
      <c r="D178" s="56" t="s">
        <v>46</v>
      </c>
      <c r="E178" s="56" t="s">
        <v>47</v>
      </c>
      <c r="F178" s="56" t="s">
        <v>48</v>
      </c>
      <c r="G178" s="56" t="s">
        <v>49</v>
      </c>
      <c r="H178" s="36"/>
      <c r="I178" s="307" t="s">
        <v>43</v>
      </c>
      <c r="J178" s="308"/>
      <c r="K178" s="36"/>
      <c r="L178" s="38"/>
      <c r="M178" s="36"/>
      <c r="N178" s="4"/>
      <c r="O178" s="36"/>
      <c r="P178" s="1"/>
    </row>
    <row r="179" spans="1:17">
      <c r="A179" s="44" t="s">
        <v>27</v>
      </c>
      <c r="B179" s="11">
        <v>1003.5</v>
      </c>
      <c r="C179" s="41">
        <v>110.1</v>
      </c>
      <c r="D179" s="41">
        <v>80</v>
      </c>
      <c r="E179" s="41">
        <v>242</v>
      </c>
      <c r="F179" s="55">
        <v>2.58</v>
      </c>
      <c r="G179" s="41">
        <v>0.7</v>
      </c>
      <c r="H179" s="39"/>
      <c r="I179" s="317">
        <v>6.68</v>
      </c>
      <c r="J179" s="308"/>
      <c r="K179" s="36"/>
      <c r="L179" s="38"/>
      <c r="M179" s="36"/>
      <c r="N179" s="36"/>
      <c r="O179" s="36"/>
      <c r="P179" s="1"/>
    </row>
    <row r="180" spans="1:17">
      <c r="A180" s="44" t="s">
        <v>25</v>
      </c>
      <c r="B180" s="41">
        <v>2230.8000000000002</v>
      </c>
      <c r="C180" s="41">
        <v>136.5</v>
      </c>
      <c r="D180" s="41">
        <v>104.4</v>
      </c>
      <c r="E180" s="41">
        <v>319.3</v>
      </c>
      <c r="F180" s="55">
        <v>3.19</v>
      </c>
      <c r="G180" s="41">
        <v>0.9</v>
      </c>
      <c r="H180" s="39"/>
      <c r="I180" s="317">
        <v>8.49</v>
      </c>
      <c r="J180" s="308"/>
      <c r="K180" s="36"/>
      <c r="L180" s="38"/>
      <c r="M180" s="36"/>
      <c r="N180" s="36"/>
      <c r="O180" s="36"/>
      <c r="P180" s="1"/>
    </row>
    <row r="181" spans="1:17">
      <c r="A181" s="44" t="s">
        <v>28</v>
      </c>
      <c r="B181" s="55">
        <v>1357.3</v>
      </c>
      <c r="C181" s="55">
        <v>145.6</v>
      </c>
      <c r="D181" s="55">
        <v>112.3</v>
      </c>
      <c r="E181" s="55">
        <v>352.8</v>
      </c>
      <c r="F181" s="55">
        <v>3.58</v>
      </c>
      <c r="G181" s="55">
        <v>1</v>
      </c>
      <c r="H181" s="39"/>
      <c r="I181" s="317">
        <v>7.41</v>
      </c>
      <c r="J181" s="308"/>
      <c r="K181" s="36"/>
      <c r="L181" s="38"/>
      <c r="M181" s="36"/>
      <c r="N181" s="36"/>
      <c r="O181" s="36"/>
      <c r="P181" s="1"/>
    </row>
    <row r="182" spans="1:17">
      <c r="A182" s="198" t="s">
        <v>73</v>
      </c>
      <c r="B182" s="28"/>
      <c r="C182" s="36"/>
      <c r="D182" s="36"/>
      <c r="E182" s="36"/>
      <c r="F182" s="36"/>
      <c r="G182" s="35"/>
      <c r="H182" s="36"/>
      <c r="I182" s="36"/>
      <c r="J182" s="36"/>
      <c r="K182" s="36"/>
      <c r="L182" s="35"/>
      <c r="M182" s="36"/>
      <c r="N182" s="36"/>
      <c r="O182" s="36"/>
      <c r="P182" s="1"/>
    </row>
    <row r="183" spans="1:17">
      <c r="A183" s="200" t="s">
        <v>14</v>
      </c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10"/>
    </row>
    <row r="184" spans="1:17">
      <c r="A184" s="83">
        <v>1</v>
      </c>
      <c r="B184" s="27">
        <v>2</v>
      </c>
      <c r="C184" s="27">
        <v>3</v>
      </c>
      <c r="D184" s="27">
        <v>4</v>
      </c>
      <c r="E184" s="27">
        <v>5</v>
      </c>
      <c r="F184" s="27">
        <v>6</v>
      </c>
      <c r="G184" s="27">
        <v>7</v>
      </c>
      <c r="H184" s="27">
        <v>8</v>
      </c>
      <c r="I184" s="27">
        <v>9</v>
      </c>
      <c r="J184" s="27">
        <v>10</v>
      </c>
      <c r="K184" s="27">
        <v>11</v>
      </c>
      <c r="L184" s="27">
        <v>12</v>
      </c>
      <c r="M184" s="27">
        <v>13</v>
      </c>
      <c r="N184" s="27">
        <v>14</v>
      </c>
      <c r="O184" s="27">
        <v>15</v>
      </c>
      <c r="P184" s="27">
        <v>16</v>
      </c>
    </row>
    <row r="185" spans="1:17" ht="25.5">
      <c r="A185" s="44" t="s">
        <v>174</v>
      </c>
      <c r="B185" s="45">
        <v>60</v>
      </c>
      <c r="C185" s="32">
        <v>1.55</v>
      </c>
      <c r="D185" s="32">
        <v>7</v>
      </c>
      <c r="E185" s="32">
        <v>3</v>
      </c>
      <c r="F185" s="144">
        <f t="shared" ref="F185:F188" si="36">C185*4+D185*9+E185*4</f>
        <v>81.2</v>
      </c>
      <c r="G185" s="45">
        <v>80</v>
      </c>
      <c r="H185" s="32">
        <v>2.5</v>
      </c>
      <c r="I185" s="32">
        <v>9.32</v>
      </c>
      <c r="J185" s="32">
        <v>3.77</v>
      </c>
      <c r="K185" s="144">
        <f t="shared" ref="K185:K188" si="37">H185*4+I185*9+J185*4</f>
        <v>108.96</v>
      </c>
      <c r="L185" s="45">
        <v>100</v>
      </c>
      <c r="M185" s="32">
        <v>2.81</v>
      </c>
      <c r="N185" s="32">
        <v>11.74</v>
      </c>
      <c r="O185" s="32">
        <v>4.7</v>
      </c>
      <c r="P185" s="144">
        <f t="shared" ref="P185:P188" si="38">M185*4+N185*9+O185*4</f>
        <v>135.69999999999999</v>
      </c>
      <c r="Q185" s="148"/>
    </row>
    <row r="186" spans="1:17">
      <c r="A186" s="345" t="s">
        <v>199</v>
      </c>
      <c r="B186" s="120">
        <v>200</v>
      </c>
      <c r="C186" s="119">
        <v>7</v>
      </c>
      <c r="D186" s="119">
        <v>7.2</v>
      </c>
      <c r="E186" s="119">
        <v>13.3</v>
      </c>
      <c r="F186" s="119">
        <v>244.5</v>
      </c>
      <c r="G186" s="120">
        <v>220</v>
      </c>
      <c r="H186" s="147">
        <v>7.5</v>
      </c>
      <c r="I186" s="119">
        <v>8.1999999999999993</v>
      </c>
      <c r="J186" s="119">
        <v>16.899999999999999</v>
      </c>
      <c r="K186" s="119">
        <v>268.2</v>
      </c>
      <c r="L186" s="120">
        <v>250</v>
      </c>
      <c r="M186" s="119">
        <v>9.1999999999999993</v>
      </c>
      <c r="N186" s="119">
        <v>10.199999999999999</v>
      </c>
      <c r="O186" s="119">
        <v>19.2</v>
      </c>
      <c r="P186" s="147">
        <v>291.89999999999998</v>
      </c>
      <c r="Q186" s="148"/>
    </row>
    <row r="187" spans="1:17">
      <c r="A187" s="109" t="s">
        <v>142</v>
      </c>
      <c r="B187" s="123">
        <v>200</v>
      </c>
      <c r="C187" s="111">
        <v>0.3</v>
      </c>
      <c r="D187" s="111">
        <v>0.4</v>
      </c>
      <c r="E187" s="111">
        <v>15.6</v>
      </c>
      <c r="F187" s="93">
        <v>68.5</v>
      </c>
      <c r="G187" s="123">
        <v>200</v>
      </c>
      <c r="H187" s="111">
        <v>0.3</v>
      </c>
      <c r="I187" s="111">
        <v>0.4</v>
      </c>
      <c r="J187" s="111">
        <v>15.6</v>
      </c>
      <c r="K187" s="93">
        <v>68.5</v>
      </c>
      <c r="L187" s="123">
        <v>200</v>
      </c>
      <c r="M187" s="111">
        <v>0.3</v>
      </c>
      <c r="N187" s="111">
        <v>0.4</v>
      </c>
      <c r="O187" s="111">
        <v>15.6</v>
      </c>
      <c r="P187" s="93">
        <v>68.5</v>
      </c>
      <c r="Q187" s="148"/>
    </row>
    <row r="188" spans="1:17">
      <c r="A188" s="109" t="s">
        <v>4</v>
      </c>
      <c r="B188" s="123">
        <v>30</v>
      </c>
      <c r="C188" s="111">
        <v>2.2000000000000002</v>
      </c>
      <c r="D188" s="111">
        <v>0.3</v>
      </c>
      <c r="E188" s="111">
        <v>13.8</v>
      </c>
      <c r="F188" s="93">
        <f t="shared" si="36"/>
        <v>66.7</v>
      </c>
      <c r="G188" s="123">
        <v>50</v>
      </c>
      <c r="H188" s="111">
        <v>3.7</v>
      </c>
      <c r="I188" s="111">
        <v>0.5</v>
      </c>
      <c r="J188" s="111">
        <v>22.9</v>
      </c>
      <c r="K188" s="93">
        <f t="shared" si="37"/>
        <v>110.89999999999999</v>
      </c>
      <c r="L188" s="123">
        <v>50</v>
      </c>
      <c r="M188" s="111">
        <v>3.7</v>
      </c>
      <c r="N188" s="111">
        <v>0.5</v>
      </c>
      <c r="O188" s="111">
        <v>22.9</v>
      </c>
      <c r="P188" s="93">
        <f t="shared" si="38"/>
        <v>110.89999999999999</v>
      </c>
      <c r="Q188" s="148"/>
    </row>
    <row r="189" spans="1:17" ht="18" customHeight="1">
      <c r="A189" s="109" t="s">
        <v>193</v>
      </c>
      <c r="B189" s="123">
        <v>120</v>
      </c>
      <c r="C189" s="111">
        <v>0.38</v>
      </c>
      <c r="D189" s="111">
        <v>0.05</v>
      </c>
      <c r="E189" s="111">
        <v>15.84</v>
      </c>
      <c r="F189" s="106">
        <v>67.2</v>
      </c>
      <c r="G189" s="123">
        <v>120</v>
      </c>
      <c r="H189" s="111">
        <v>0.38</v>
      </c>
      <c r="I189" s="111">
        <v>0.05</v>
      </c>
      <c r="J189" s="111">
        <v>15.84</v>
      </c>
      <c r="K189" s="106">
        <v>67.2</v>
      </c>
      <c r="L189" s="123">
        <v>120</v>
      </c>
      <c r="M189" s="111">
        <v>0.38</v>
      </c>
      <c r="N189" s="111">
        <v>0.05</v>
      </c>
      <c r="O189" s="111">
        <v>15.84</v>
      </c>
      <c r="P189" s="106">
        <v>67.2</v>
      </c>
    </row>
    <row r="190" spans="1:17" ht="16.899999999999999" customHeight="1">
      <c r="A190" s="49" t="s">
        <v>5</v>
      </c>
      <c r="B190" s="45">
        <f>SUM(B185:B188)</f>
        <v>490</v>
      </c>
      <c r="C190" s="50">
        <f>SUM(C185:C189)</f>
        <v>11.430000000000001</v>
      </c>
      <c r="D190" s="50">
        <f t="shared" ref="D190:F190" si="39">SUM(D185:D189)</f>
        <v>14.950000000000001</v>
      </c>
      <c r="E190" s="50">
        <f t="shared" si="39"/>
        <v>61.540000000000006</v>
      </c>
      <c r="F190" s="50">
        <f t="shared" si="39"/>
        <v>528.1</v>
      </c>
      <c r="G190" s="45">
        <f>SUM(G185:G188)</f>
        <v>550</v>
      </c>
      <c r="H190" s="50">
        <f>SUM(H185:H189)</f>
        <v>14.38</v>
      </c>
      <c r="I190" s="50">
        <f t="shared" ref="I190:K190" si="40">SUM(I185:I189)</f>
        <v>18.47</v>
      </c>
      <c r="J190" s="50">
        <f t="shared" si="40"/>
        <v>75.009999999999991</v>
      </c>
      <c r="K190" s="50">
        <f t="shared" si="40"/>
        <v>623.76</v>
      </c>
      <c r="L190" s="45">
        <f>SUM(L185:L188)</f>
        <v>600</v>
      </c>
      <c r="M190" s="50">
        <f>SUM(M185:M189)</f>
        <v>16.39</v>
      </c>
      <c r="N190" s="50">
        <f t="shared" ref="N190:P190" si="41">SUM(N185:N189)</f>
        <v>22.889999999999997</v>
      </c>
      <c r="O190" s="50">
        <f t="shared" si="41"/>
        <v>78.239999999999995</v>
      </c>
      <c r="P190" s="50">
        <f t="shared" si="41"/>
        <v>674.2</v>
      </c>
    </row>
    <row r="191" spans="1:17" ht="15" customHeight="1">
      <c r="A191" s="51" t="s">
        <v>24</v>
      </c>
      <c r="B191" s="52"/>
      <c r="C191" s="86">
        <f>C190*4/F190</f>
        <v>8.6574512402953996E-2</v>
      </c>
      <c r="D191" s="86">
        <f>D190*9/F190</f>
        <v>0.25478129142207917</v>
      </c>
      <c r="E191" s="86">
        <f>E190*4/F190</f>
        <v>0.46612384018178377</v>
      </c>
      <c r="F191" s="86">
        <f>F190/2100</f>
        <v>0.25147619047619046</v>
      </c>
      <c r="G191" s="52"/>
      <c r="H191" s="86">
        <f>H190*4/K190</f>
        <v>9.2214954469667834E-2</v>
      </c>
      <c r="I191" s="86">
        <f>I190*9/K190</f>
        <v>0.26649672951135051</v>
      </c>
      <c r="J191" s="86">
        <f>J190*4/K190</f>
        <v>0.48101834038732844</v>
      </c>
      <c r="K191" s="86">
        <f>K190/2450</f>
        <v>0.25459591836734696</v>
      </c>
      <c r="L191" s="53"/>
      <c r="M191" s="86">
        <f>M190*4/P190</f>
        <v>9.7241174725600704E-2</v>
      </c>
      <c r="N191" s="86">
        <f>N190*9/P190</f>
        <v>0.30556214773064366</v>
      </c>
      <c r="O191" s="86">
        <f>O190*4/P190</f>
        <v>0.46419460100860271</v>
      </c>
      <c r="P191" s="86">
        <f>P190/2700</f>
        <v>0.24970370370370373</v>
      </c>
    </row>
    <row r="192" spans="1:17" ht="28.15" customHeight="1">
      <c r="A192" s="38"/>
      <c r="B192" s="38"/>
      <c r="C192" s="29"/>
      <c r="D192" s="38"/>
      <c r="E192" s="38"/>
      <c r="F192" s="38"/>
      <c r="G192" s="38"/>
      <c r="H192" s="29"/>
      <c r="I192" s="38"/>
      <c r="J192" s="38"/>
      <c r="K192" s="38"/>
      <c r="L192" s="38"/>
      <c r="M192" s="29"/>
      <c r="N192" s="38"/>
      <c r="O192" s="38"/>
      <c r="P192" s="10"/>
    </row>
    <row r="193" spans="1:16" ht="25.5">
      <c r="A193" s="202" t="s">
        <v>26</v>
      </c>
      <c r="B193" s="45" t="s">
        <v>32</v>
      </c>
      <c r="C193" s="45" t="s">
        <v>33</v>
      </c>
      <c r="D193" s="45" t="s">
        <v>34</v>
      </c>
      <c r="E193" s="45" t="s">
        <v>35</v>
      </c>
      <c r="F193" s="45" t="s">
        <v>36</v>
      </c>
      <c r="G193" s="45" t="s">
        <v>37</v>
      </c>
      <c r="H193" s="45" t="s">
        <v>38</v>
      </c>
      <c r="I193" s="45" t="s">
        <v>39</v>
      </c>
      <c r="J193" s="45" t="s">
        <v>40</v>
      </c>
      <c r="K193" s="45" t="s">
        <v>41</v>
      </c>
      <c r="L193" s="45" t="s">
        <v>42</v>
      </c>
      <c r="M193" s="38"/>
      <c r="N193" s="14"/>
      <c r="O193" s="14"/>
      <c r="P193" s="14"/>
    </row>
    <row r="194" spans="1:16">
      <c r="A194" s="44" t="s">
        <v>27</v>
      </c>
      <c r="B194" s="55">
        <v>798.5</v>
      </c>
      <c r="C194" s="55">
        <v>0.1</v>
      </c>
      <c r="D194" s="55">
        <v>6.19</v>
      </c>
      <c r="E194" s="55">
        <v>11.7</v>
      </c>
      <c r="F194" s="55">
        <v>0.2</v>
      </c>
      <c r="G194" s="55">
        <v>0.4</v>
      </c>
      <c r="H194" s="55">
        <v>7.93</v>
      </c>
      <c r="I194" s="55">
        <v>0.5</v>
      </c>
      <c r="J194" s="55">
        <v>51.6</v>
      </c>
      <c r="K194" s="55">
        <v>1.2</v>
      </c>
      <c r="L194" s="55">
        <v>13.06</v>
      </c>
      <c r="M194" s="38"/>
      <c r="N194" s="4"/>
      <c r="O194" s="4"/>
      <c r="P194" s="4"/>
    </row>
    <row r="195" spans="1:16">
      <c r="A195" s="44" t="s">
        <v>25</v>
      </c>
      <c r="B195" s="55">
        <v>963.2</v>
      </c>
      <c r="C195" s="55">
        <v>0.1</v>
      </c>
      <c r="D195" s="55">
        <v>8.1</v>
      </c>
      <c r="E195" s="55">
        <v>13.52</v>
      </c>
      <c r="F195" s="55">
        <v>0.3</v>
      </c>
      <c r="G195" s="55">
        <v>0.4</v>
      </c>
      <c r="H195" s="55">
        <v>9.1</v>
      </c>
      <c r="I195" s="55">
        <v>0.5</v>
      </c>
      <c r="J195" s="55">
        <v>57.5</v>
      </c>
      <c r="K195" s="55">
        <v>1.35</v>
      </c>
      <c r="L195" s="55">
        <v>13.56</v>
      </c>
      <c r="M195" s="38"/>
      <c r="N195" s="4"/>
      <c r="O195" s="4"/>
      <c r="P195" s="4"/>
    </row>
    <row r="196" spans="1:16">
      <c r="A196" s="44" t="s">
        <v>28</v>
      </c>
      <c r="B196" s="55">
        <v>1160.4000000000001</v>
      </c>
      <c r="C196" s="55">
        <v>0.1</v>
      </c>
      <c r="D196" s="55">
        <v>9.3699999999999992</v>
      </c>
      <c r="E196" s="55">
        <v>15.37</v>
      </c>
      <c r="F196" s="55">
        <v>0.3</v>
      </c>
      <c r="G196" s="55">
        <v>0.4</v>
      </c>
      <c r="H196" s="55">
        <v>9.2100000000000009</v>
      </c>
      <c r="I196" s="55">
        <v>0.5</v>
      </c>
      <c r="J196" s="55">
        <v>59.9</v>
      </c>
      <c r="K196" s="55">
        <v>1.78</v>
      </c>
      <c r="L196" s="55">
        <v>13.95</v>
      </c>
      <c r="M196" s="38"/>
      <c r="N196" s="4"/>
      <c r="O196" s="4"/>
      <c r="P196" s="4"/>
    </row>
    <row r="197" spans="1:16" ht="25.5">
      <c r="A197" s="202" t="s">
        <v>29</v>
      </c>
      <c r="B197" s="45" t="s">
        <v>44</v>
      </c>
      <c r="C197" s="45" t="s">
        <v>45</v>
      </c>
      <c r="D197" s="45" t="s">
        <v>46</v>
      </c>
      <c r="E197" s="45" t="s">
        <v>47</v>
      </c>
      <c r="F197" s="45" t="s">
        <v>48</v>
      </c>
      <c r="G197" s="45" t="s">
        <v>49</v>
      </c>
      <c r="H197" s="36"/>
      <c r="I197" s="319" t="s">
        <v>43</v>
      </c>
      <c r="J197" s="320"/>
      <c r="K197" s="36"/>
      <c r="L197" s="38"/>
      <c r="M197" s="38"/>
      <c r="N197" s="14"/>
      <c r="O197" s="14"/>
      <c r="P197" s="14"/>
    </row>
    <row r="198" spans="1:16">
      <c r="A198" s="44" t="s">
        <v>27</v>
      </c>
      <c r="B198" s="55">
        <v>694.6</v>
      </c>
      <c r="C198" s="55">
        <v>191.4</v>
      </c>
      <c r="D198" s="55">
        <v>67</v>
      </c>
      <c r="E198" s="55">
        <v>338.2</v>
      </c>
      <c r="F198" s="55">
        <v>3.4</v>
      </c>
      <c r="G198" s="55">
        <v>0.6</v>
      </c>
      <c r="H198" s="39"/>
      <c r="I198" s="317">
        <v>7.1</v>
      </c>
      <c r="J198" s="308"/>
      <c r="K198" s="36"/>
      <c r="L198" s="38"/>
      <c r="M198" s="38"/>
      <c r="N198" s="4"/>
      <c r="O198" s="4"/>
      <c r="P198" s="4"/>
    </row>
    <row r="199" spans="1:16">
      <c r="A199" s="44" t="s">
        <v>25</v>
      </c>
      <c r="B199" s="55">
        <v>749</v>
      </c>
      <c r="C199" s="55">
        <v>217.2</v>
      </c>
      <c r="D199" s="55">
        <v>76.400000000000006</v>
      </c>
      <c r="E199" s="55">
        <v>385</v>
      </c>
      <c r="F199" s="55">
        <v>3.58</v>
      </c>
      <c r="G199" s="55">
        <v>0.8</v>
      </c>
      <c r="H199" s="39"/>
      <c r="I199" s="317">
        <v>7.51</v>
      </c>
      <c r="J199" s="308"/>
      <c r="K199" s="36"/>
      <c r="L199" s="38"/>
      <c r="M199" s="38"/>
      <c r="N199" s="4"/>
      <c r="O199" s="4"/>
      <c r="P199" s="4"/>
    </row>
    <row r="200" spans="1:16">
      <c r="A200" s="44" t="s">
        <v>28</v>
      </c>
      <c r="B200" s="55">
        <v>795.3</v>
      </c>
      <c r="C200" s="55">
        <v>226.8</v>
      </c>
      <c r="D200" s="55">
        <v>78.599999999999994</v>
      </c>
      <c r="E200" s="55">
        <v>394</v>
      </c>
      <c r="F200" s="55">
        <v>3.63</v>
      </c>
      <c r="G200" s="55">
        <v>0.9</v>
      </c>
      <c r="H200" s="39"/>
      <c r="I200" s="317">
        <v>7.87</v>
      </c>
      <c r="J200" s="308"/>
      <c r="K200" s="36"/>
      <c r="L200" s="38"/>
      <c r="M200" s="38"/>
      <c r="N200" s="4"/>
      <c r="O200" s="4"/>
      <c r="P200" s="4"/>
    </row>
    <row r="201" spans="1:16">
      <c r="A201" s="15" t="s">
        <v>31</v>
      </c>
      <c r="B201" s="11"/>
      <c r="C201" s="11"/>
      <c r="D201" s="11"/>
      <c r="E201" s="11"/>
      <c r="F201" s="11"/>
      <c r="G201" s="11"/>
      <c r="H201" s="28"/>
      <c r="I201" s="28"/>
      <c r="J201" s="28"/>
      <c r="K201" s="28"/>
      <c r="L201" s="28"/>
      <c r="M201" s="28"/>
      <c r="N201" s="28"/>
      <c r="O201" s="28"/>
      <c r="P201" s="4"/>
    </row>
    <row r="202" spans="1:16">
      <c r="A202" s="4" t="s">
        <v>30</v>
      </c>
      <c r="B202" s="11"/>
      <c r="C202" s="11"/>
      <c r="D202" s="11"/>
      <c r="E202" s="11"/>
      <c r="F202" s="11"/>
      <c r="G202" s="11"/>
      <c r="H202" s="28"/>
      <c r="I202" s="28"/>
      <c r="J202" s="28"/>
      <c r="K202" s="28"/>
      <c r="L202" s="28"/>
      <c r="M202" s="28"/>
      <c r="N202" s="28"/>
      <c r="O202" s="28"/>
      <c r="P202" s="4"/>
    </row>
    <row r="203" spans="1:16" ht="16.5" customHeight="1">
      <c r="A203" s="198" t="s">
        <v>73</v>
      </c>
      <c r="B203" s="171"/>
      <c r="C203" s="171"/>
      <c r="D203" s="171"/>
      <c r="E203" s="171"/>
      <c r="F203" s="171"/>
      <c r="G203" s="171"/>
      <c r="H203" s="39"/>
      <c r="I203" s="171"/>
      <c r="J203" s="171"/>
      <c r="K203" s="36"/>
      <c r="L203" s="38"/>
      <c r="M203" s="36"/>
      <c r="N203" s="36"/>
      <c r="O203" s="36"/>
      <c r="P203" s="1"/>
    </row>
    <row r="204" spans="1:16">
      <c r="A204" s="198" t="s">
        <v>51</v>
      </c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4"/>
    </row>
    <row r="205" spans="1:16">
      <c r="A205" s="198" t="s">
        <v>15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>
      <c r="A206" s="6"/>
      <c r="B206" s="313" t="s">
        <v>1</v>
      </c>
      <c r="C206" s="314"/>
      <c r="D206" s="314"/>
      <c r="E206" s="314"/>
      <c r="F206" s="315"/>
      <c r="G206" s="313" t="s">
        <v>75</v>
      </c>
      <c r="H206" s="314"/>
      <c r="I206" s="314"/>
      <c r="J206" s="314"/>
      <c r="K206" s="315"/>
      <c r="L206" s="313" t="s">
        <v>76</v>
      </c>
      <c r="M206" s="314"/>
      <c r="N206" s="314"/>
      <c r="O206" s="314"/>
      <c r="P206" s="315"/>
    </row>
    <row r="207" spans="1:16" ht="25.5">
      <c r="A207" s="173" t="s">
        <v>3</v>
      </c>
      <c r="B207" s="62" t="s">
        <v>77</v>
      </c>
      <c r="C207" s="26" t="s">
        <v>59</v>
      </c>
      <c r="D207" s="26" t="s">
        <v>60</v>
      </c>
      <c r="E207" s="26" t="s">
        <v>61</v>
      </c>
      <c r="F207" s="26" t="s">
        <v>78</v>
      </c>
      <c r="G207" s="62" t="s">
        <v>77</v>
      </c>
      <c r="H207" s="26" t="s">
        <v>59</v>
      </c>
      <c r="I207" s="26" t="s">
        <v>60</v>
      </c>
      <c r="J207" s="26" t="s">
        <v>61</v>
      </c>
      <c r="K207" s="26" t="s">
        <v>78</v>
      </c>
      <c r="L207" s="62" t="s">
        <v>77</v>
      </c>
      <c r="M207" s="26" t="s">
        <v>59</v>
      </c>
      <c r="N207" s="26" t="s">
        <v>60</v>
      </c>
      <c r="O207" s="26" t="s">
        <v>61</v>
      </c>
      <c r="P207" s="26" t="s">
        <v>78</v>
      </c>
    </row>
    <row r="208" spans="1:16">
      <c r="A208" s="83">
        <v>1</v>
      </c>
      <c r="B208" s="27">
        <v>2</v>
      </c>
      <c r="C208" s="27">
        <v>3</v>
      </c>
      <c r="D208" s="27">
        <v>4</v>
      </c>
      <c r="E208" s="27">
        <v>5</v>
      </c>
      <c r="F208" s="27">
        <v>6</v>
      </c>
      <c r="G208" s="27">
        <v>7</v>
      </c>
      <c r="H208" s="27">
        <v>8</v>
      </c>
      <c r="I208" s="27">
        <v>9</v>
      </c>
      <c r="J208" s="27">
        <v>10</v>
      </c>
      <c r="K208" s="27">
        <v>11</v>
      </c>
      <c r="L208" s="27">
        <v>12</v>
      </c>
      <c r="M208" s="27">
        <v>13</v>
      </c>
      <c r="N208" s="27">
        <v>14</v>
      </c>
      <c r="O208" s="27">
        <v>15</v>
      </c>
      <c r="P208" s="27">
        <v>16</v>
      </c>
    </row>
    <row r="209" spans="1:1454" ht="25.5">
      <c r="A209" s="8" t="s">
        <v>176</v>
      </c>
      <c r="B209" s="2">
        <v>60</v>
      </c>
      <c r="C209" s="20">
        <v>0.3</v>
      </c>
      <c r="D209" s="20">
        <v>0.1</v>
      </c>
      <c r="E209" s="20">
        <v>2</v>
      </c>
      <c r="F209" s="85">
        <f t="shared" ref="F209:F213" si="42">C209*4+D209*9+E209*4</f>
        <v>10.1</v>
      </c>
      <c r="G209" s="2">
        <v>80</v>
      </c>
      <c r="H209" s="20">
        <v>0.4</v>
      </c>
      <c r="I209" s="20">
        <v>0.1</v>
      </c>
      <c r="J209" s="20">
        <v>2.2999999999999998</v>
      </c>
      <c r="K209" s="85">
        <f t="shared" ref="K209:K213" si="43">H209*4+I209*9+J209*4</f>
        <v>11.7</v>
      </c>
      <c r="L209" s="2">
        <v>100</v>
      </c>
      <c r="M209" s="20">
        <v>0.53</v>
      </c>
      <c r="N209" s="20">
        <v>0.14000000000000001</v>
      </c>
      <c r="O209" s="20">
        <v>3.21</v>
      </c>
      <c r="P209" s="85">
        <f t="shared" ref="P209:P213" si="44">M209*4+N209*9+O209*4</f>
        <v>16.22</v>
      </c>
    </row>
    <row r="210" spans="1:1454" ht="15" customHeight="1">
      <c r="A210" s="8" t="s">
        <v>177</v>
      </c>
      <c r="B210" s="2">
        <v>70</v>
      </c>
      <c r="C210" s="20">
        <v>26.3</v>
      </c>
      <c r="D210" s="20">
        <v>7.8</v>
      </c>
      <c r="E210" s="20">
        <v>4.4000000000000004</v>
      </c>
      <c r="F210" s="85">
        <f>C210*4+D210*9+E210*4</f>
        <v>193</v>
      </c>
      <c r="G210" s="2">
        <v>90</v>
      </c>
      <c r="H210" s="20">
        <v>28.5</v>
      </c>
      <c r="I210" s="20">
        <v>9.5</v>
      </c>
      <c r="J210" s="20">
        <v>6.2</v>
      </c>
      <c r="K210" s="85">
        <f t="shared" si="43"/>
        <v>224.3</v>
      </c>
      <c r="L210" s="2">
        <v>100</v>
      </c>
      <c r="M210" s="20">
        <v>30.2</v>
      </c>
      <c r="N210" s="20">
        <v>10.1</v>
      </c>
      <c r="O210" s="20">
        <v>8.9</v>
      </c>
      <c r="P210" s="85">
        <f t="shared" si="44"/>
        <v>247.29999999999998</v>
      </c>
    </row>
    <row r="211" spans="1:1454" ht="25.5">
      <c r="A211" s="91" t="s">
        <v>93</v>
      </c>
      <c r="B211" s="19">
        <v>130</v>
      </c>
      <c r="C211" s="20">
        <v>7</v>
      </c>
      <c r="D211" s="20">
        <v>4.8</v>
      </c>
      <c r="E211" s="20">
        <v>26.02</v>
      </c>
      <c r="F211" s="85">
        <f t="shared" si="42"/>
        <v>175.27999999999997</v>
      </c>
      <c r="G211" s="19">
        <v>150</v>
      </c>
      <c r="H211" s="20">
        <v>9.6999999999999993</v>
      </c>
      <c r="I211" s="20">
        <v>5.8</v>
      </c>
      <c r="J211" s="20">
        <v>30</v>
      </c>
      <c r="K211" s="85">
        <f t="shared" si="43"/>
        <v>211</v>
      </c>
      <c r="L211" s="19">
        <v>180</v>
      </c>
      <c r="M211" s="20">
        <v>10.5</v>
      </c>
      <c r="N211" s="20">
        <v>7.2</v>
      </c>
      <c r="O211" s="20">
        <v>35.200000000000003</v>
      </c>
      <c r="P211" s="85">
        <f t="shared" si="44"/>
        <v>247.60000000000002</v>
      </c>
    </row>
    <row r="212" spans="1:1454" ht="25.5">
      <c r="A212" s="91" t="s">
        <v>189</v>
      </c>
      <c r="B212" s="92">
        <v>200</v>
      </c>
      <c r="C212" s="93">
        <v>0.3</v>
      </c>
      <c r="D212" s="93" t="s">
        <v>66</v>
      </c>
      <c r="E212" s="93">
        <v>16.899999999999999</v>
      </c>
      <c r="F212" s="106">
        <v>71.3</v>
      </c>
      <c r="G212" s="92">
        <v>200</v>
      </c>
      <c r="H212" s="93">
        <v>0.3</v>
      </c>
      <c r="I212" s="93" t="s">
        <v>66</v>
      </c>
      <c r="J212" s="93">
        <v>16.899999999999999</v>
      </c>
      <c r="K212" s="106">
        <v>71.3</v>
      </c>
      <c r="L212" s="92">
        <v>200</v>
      </c>
      <c r="M212" s="93">
        <v>0.3</v>
      </c>
      <c r="N212" s="93" t="s">
        <v>66</v>
      </c>
      <c r="O212" s="93">
        <v>16.899999999999999</v>
      </c>
      <c r="P212" s="106">
        <v>71.3</v>
      </c>
    </row>
    <row r="213" spans="1:1454" ht="25.5">
      <c r="A213" s="8" t="s">
        <v>178</v>
      </c>
      <c r="B213" s="2">
        <v>30</v>
      </c>
      <c r="C213" s="20">
        <v>2.2000000000000002</v>
      </c>
      <c r="D213" s="20">
        <v>0.3</v>
      </c>
      <c r="E213" s="20">
        <v>13.8</v>
      </c>
      <c r="F213" s="85">
        <f t="shared" si="42"/>
        <v>66.7</v>
      </c>
      <c r="G213" s="2">
        <v>50</v>
      </c>
      <c r="H213" s="20">
        <v>3</v>
      </c>
      <c r="I213" s="20">
        <v>0.4</v>
      </c>
      <c r="J213" s="20">
        <v>18.3</v>
      </c>
      <c r="K213" s="85">
        <f t="shared" si="43"/>
        <v>88.8</v>
      </c>
      <c r="L213" s="2">
        <v>50</v>
      </c>
      <c r="M213" s="20">
        <v>3</v>
      </c>
      <c r="N213" s="20">
        <v>0.4</v>
      </c>
      <c r="O213" s="20">
        <v>18.3</v>
      </c>
      <c r="P213" s="85">
        <f t="shared" si="44"/>
        <v>88.8</v>
      </c>
    </row>
    <row r="214" spans="1:1454">
      <c r="A214" s="21" t="s">
        <v>5</v>
      </c>
      <c r="B214" s="21"/>
      <c r="C214" s="22">
        <f>SUM(C209:C213)</f>
        <v>36.1</v>
      </c>
      <c r="D214" s="22">
        <f>SUM(D209:D213)</f>
        <v>13</v>
      </c>
      <c r="E214" s="22">
        <f>SUM(E209:E213)</f>
        <v>63.120000000000005</v>
      </c>
      <c r="F214" s="22">
        <f>SUM(F209:F213)</f>
        <v>516.38</v>
      </c>
      <c r="G214" s="22"/>
      <c r="H214" s="22">
        <f>SUM(H209:H213)</f>
        <v>41.899999999999991</v>
      </c>
      <c r="I214" s="22">
        <f>SUM(I209:I213)</f>
        <v>15.799999999999999</v>
      </c>
      <c r="J214" s="22">
        <f>SUM(J209:J213)</f>
        <v>73.7</v>
      </c>
      <c r="K214" s="22">
        <f>SUM(K209:K213)</f>
        <v>607.09999999999991</v>
      </c>
      <c r="L214" s="22"/>
      <c r="M214" s="22">
        <f>SUM(M209:M213)</f>
        <v>44.53</v>
      </c>
      <c r="N214" s="22">
        <f>SUM(N209:N213)</f>
        <v>17.84</v>
      </c>
      <c r="O214" s="22">
        <f>SUM(O209:O213)</f>
        <v>82.51</v>
      </c>
      <c r="P214" s="25">
        <f>SUM(P209:P213)</f>
        <v>671.21999999999991</v>
      </c>
    </row>
    <row r="215" spans="1:1454">
      <c r="A215" s="23" t="s">
        <v>24</v>
      </c>
      <c r="B215" s="33"/>
      <c r="C215" s="86">
        <f>C214*4/F214</f>
        <v>0.27963902552383907</v>
      </c>
      <c r="D215" s="86">
        <f>D214*9/F214</f>
        <v>0.22657732677485573</v>
      </c>
      <c r="E215" s="86">
        <f>E214*4/F214</f>
        <v>0.48894225183004769</v>
      </c>
      <c r="F215" s="143">
        <f>F214/2100</f>
        <v>0.24589523809523808</v>
      </c>
      <c r="G215" s="24"/>
      <c r="H215" s="86">
        <f>H214*4/K214</f>
        <v>0.2760665458738264</v>
      </c>
      <c r="I215" s="86">
        <f>I214*9/K214</f>
        <v>0.23422829846812718</v>
      </c>
      <c r="J215" s="86">
        <f>J214*4/K214</f>
        <v>0.48558721792126514</v>
      </c>
      <c r="K215" s="143">
        <f>K214/2450</f>
        <v>0.24779591836734691</v>
      </c>
      <c r="L215" s="24"/>
      <c r="M215" s="86">
        <f>M214*4/P214</f>
        <v>0.26536753970382293</v>
      </c>
      <c r="N215" s="86">
        <f>N214*9/P214</f>
        <v>0.23920622150710649</v>
      </c>
      <c r="O215" s="86">
        <f>O214*4/P214</f>
        <v>0.49170167754238558</v>
      </c>
      <c r="P215" s="143">
        <f>P214/2700</f>
        <v>0.24859999999999996</v>
      </c>
    </row>
    <row r="216" spans="1:1454">
      <c r="A216" s="34"/>
      <c r="B216" s="35"/>
      <c r="C216" s="36"/>
      <c r="D216" s="36"/>
      <c r="E216" s="36"/>
      <c r="F216" s="36"/>
      <c r="G216" s="35"/>
      <c r="H216" s="36"/>
      <c r="I216" s="36"/>
      <c r="J216" s="36"/>
      <c r="K216" s="36"/>
      <c r="L216" s="35"/>
      <c r="M216" s="36"/>
      <c r="N216" s="36"/>
      <c r="O216" s="36"/>
      <c r="P216" s="1"/>
    </row>
    <row r="217" spans="1:1454" ht="25.5" customHeight="1">
      <c r="A217" s="176" t="s">
        <v>26</v>
      </c>
      <c r="B217" s="2" t="s">
        <v>32</v>
      </c>
      <c r="C217" s="2" t="s">
        <v>33</v>
      </c>
      <c r="D217" s="2" t="s">
        <v>34</v>
      </c>
      <c r="E217" s="2" t="s">
        <v>35</v>
      </c>
      <c r="F217" s="2" t="s">
        <v>36</v>
      </c>
      <c r="G217" s="2" t="s">
        <v>37</v>
      </c>
      <c r="H217" s="2" t="s">
        <v>38</v>
      </c>
      <c r="I217" s="2" t="s">
        <v>39</v>
      </c>
      <c r="J217" s="2" t="s">
        <v>40</v>
      </c>
      <c r="K217" s="2" t="s">
        <v>41</v>
      </c>
      <c r="L217" s="2" t="s">
        <v>42</v>
      </c>
      <c r="M217" s="36"/>
      <c r="N217" s="36"/>
      <c r="O217" s="36"/>
      <c r="P217" s="1"/>
    </row>
    <row r="218" spans="1:1454" s="131" customFormat="1" ht="16.899999999999999" customHeight="1">
      <c r="A218" s="37" t="s">
        <v>27</v>
      </c>
      <c r="B218" s="30">
        <v>1163.7</v>
      </c>
      <c r="C218" s="30">
        <v>0.15</v>
      </c>
      <c r="D218" s="30">
        <v>2.5</v>
      </c>
      <c r="E218" s="30">
        <v>22.58</v>
      </c>
      <c r="F218" s="30">
        <v>0.28000000000000003</v>
      </c>
      <c r="G218" s="30">
        <v>0.43</v>
      </c>
      <c r="H218" s="30">
        <v>18.010000000000002</v>
      </c>
      <c r="I218" s="30">
        <v>0.9</v>
      </c>
      <c r="J218" s="30">
        <v>71.08</v>
      </c>
      <c r="K218" s="30">
        <v>1.2</v>
      </c>
      <c r="L218" s="30">
        <v>47.46</v>
      </c>
      <c r="M218" s="36"/>
      <c r="N218" s="36"/>
      <c r="O218" s="36"/>
      <c r="P218" s="1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  <c r="ABW218"/>
      <c r="ABX218"/>
      <c r="ABY218"/>
      <c r="ABZ218"/>
      <c r="ACA218"/>
      <c r="ACB218"/>
      <c r="ACC218"/>
      <c r="ACD218"/>
      <c r="ACE218"/>
      <c r="ACF218"/>
      <c r="ACG218"/>
      <c r="ACH218"/>
      <c r="ACI218"/>
      <c r="ACJ218"/>
      <c r="ACK218"/>
      <c r="ACL218"/>
      <c r="ACM218"/>
      <c r="ACN218"/>
      <c r="ACO218"/>
      <c r="ACP218"/>
      <c r="ACQ218"/>
      <c r="ACR218"/>
      <c r="ACS218"/>
      <c r="ACT218"/>
      <c r="ACU218"/>
      <c r="ACV218"/>
      <c r="ACW218"/>
      <c r="ACX218"/>
      <c r="ACY218"/>
      <c r="ACZ218"/>
      <c r="ADA218"/>
      <c r="ADB218"/>
      <c r="ADC218"/>
      <c r="ADD218"/>
      <c r="ADE218"/>
      <c r="ADF218"/>
      <c r="ADG218"/>
      <c r="ADH218"/>
      <c r="ADI218"/>
      <c r="ADJ218"/>
      <c r="ADK218"/>
      <c r="ADL218"/>
      <c r="ADM218"/>
      <c r="ADN218"/>
      <c r="ADO218"/>
      <c r="ADP218"/>
      <c r="ADQ218"/>
      <c r="ADR218"/>
      <c r="ADS218"/>
      <c r="ADT218"/>
      <c r="ADU218"/>
      <c r="ADV218"/>
      <c r="ADW218"/>
      <c r="ADX218"/>
      <c r="ADY218"/>
      <c r="ADZ218"/>
      <c r="AEA218"/>
      <c r="AEB218"/>
      <c r="AEC218"/>
      <c r="AED218"/>
      <c r="AEE218"/>
      <c r="AEF218"/>
      <c r="AEG218"/>
      <c r="AEH218"/>
      <c r="AEI218"/>
      <c r="AEJ218"/>
      <c r="AEK218"/>
      <c r="AEL218"/>
      <c r="AEM218"/>
      <c r="AEN218"/>
      <c r="AEO218"/>
      <c r="AEP218"/>
      <c r="AEQ218"/>
      <c r="AER218"/>
      <c r="AES218"/>
      <c r="AET218"/>
      <c r="AEU218"/>
      <c r="AEV218"/>
      <c r="AEW218"/>
      <c r="AEX218"/>
      <c r="AEY218"/>
      <c r="AEZ218"/>
      <c r="AFA218"/>
      <c r="AFB218"/>
      <c r="AFC218"/>
      <c r="AFD218"/>
      <c r="AFE218"/>
      <c r="AFF218"/>
      <c r="AFG218"/>
      <c r="AFH218"/>
      <c r="AFI218"/>
      <c r="AFJ218"/>
      <c r="AFK218"/>
      <c r="AFL218"/>
      <c r="AFM218"/>
      <c r="AFN218"/>
      <c r="AFO218"/>
      <c r="AFP218"/>
      <c r="AFQ218"/>
      <c r="AFR218"/>
      <c r="AFS218"/>
      <c r="AFT218"/>
      <c r="AFU218"/>
      <c r="AFV218"/>
      <c r="AFW218"/>
      <c r="AFX218"/>
      <c r="AFY218"/>
      <c r="AFZ218"/>
      <c r="AGA218"/>
      <c r="AGB218"/>
      <c r="AGC218"/>
      <c r="AGD218"/>
      <c r="AGE218"/>
      <c r="AGF218"/>
      <c r="AGG218"/>
      <c r="AGH218"/>
      <c r="AGI218"/>
      <c r="AGJ218"/>
      <c r="AGK218"/>
      <c r="AGL218"/>
      <c r="AGM218"/>
      <c r="AGN218"/>
      <c r="AGO218"/>
      <c r="AGP218"/>
      <c r="AGQ218"/>
      <c r="AGR218"/>
      <c r="AGS218"/>
      <c r="AGT218"/>
      <c r="AGU218"/>
      <c r="AGV218"/>
      <c r="AGW218"/>
      <c r="AGX218"/>
      <c r="AGY218"/>
      <c r="AGZ218"/>
      <c r="AHA218"/>
      <c r="AHB218"/>
      <c r="AHC218"/>
      <c r="AHD218"/>
      <c r="AHE218"/>
      <c r="AHF218"/>
      <c r="AHG218"/>
      <c r="AHH218"/>
      <c r="AHI218"/>
      <c r="AHJ218"/>
      <c r="AHK218"/>
      <c r="AHL218"/>
      <c r="AHM218"/>
      <c r="AHN218"/>
      <c r="AHO218"/>
      <c r="AHP218"/>
      <c r="AHQ218"/>
      <c r="AHR218"/>
      <c r="AHS218"/>
      <c r="AHT218"/>
      <c r="AHU218"/>
      <c r="AHV218"/>
      <c r="AHW218"/>
      <c r="AHX218"/>
      <c r="AHY218"/>
      <c r="AHZ218"/>
      <c r="AIA218"/>
      <c r="AIB218"/>
      <c r="AIC218"/>
      <c r="AID218"/>
      <c r="AIE218"/>
      <c r="AIF218"/>
      <c r="AIG218"/>
      <c r="AIH218"/>
      <c r="AII218"/>
      <c r="AIJ218"/>
      <c r="AIK218"/>
      <c r="AIL218"/>
      <c r="AIM218"/>
      <c r="AIN218"/>
      <c r="AIO218"/>
      <c r="AIP218"/>
      <c r="AIQ218"/>
      <c r="AIR218"/>
      <c r="AIS218"/>
      <c r="AIT218"/>
      <c r="AIU218"/>
      <c r="AIV218"/>
      <c r="AIW218"/>
      <c r="AIX218"/>
      <c r="AIY218"/>
      <c r="AIZ218"/>
      <c r="AJA218"/>
      <c r="AJB218"/>
      <c r="AJC218"/>
      <c r="AJD218"/>
      <c r="AJE218"/>
      <c r="AJF218"/>
      <c r="AJG218"/>
      <c r="AJH218"/>
      <c r="AJI218"/>
      <c r="AJJ218"/>
      <c r="AJK218"/>
      <c r="AJL218"/>
      <c r="AJM218"/>
      <c r="AJN218"/>
      <c r="AJO218"/>
      <c r="AJP218"/>
      <c r="AJQ218"/>
      <c r="AJR218"/>
      <c r="AJS218"/>
      <c r="AJT218"/>
      <c r="AJU218"/>
      <c r="AJV218"/>
      <c r="AJW218"/>
      <c r="AJX218"/>
      <c r="AJY218"/>
      <c r="AJZ218"/>
      <c r="AKA218"/>
      <c r="AKB218"/>
      <c r="AKC218"/>
      <c r="AKD218"/>
      <c r="AKE218"/>
      <c r="AKF218"/>
      <c r="AKG218"/>
      <c r="AKH218"/>
      <c r="AKI218"/>
      <c r="AKJ218"/>
      <c r="AKK218"/>
      <c r="AKL218"/>
      <c r="AKM218"/>
      <c r="AKN218"/>
      <c r="AKO218"/>
      <c r="AKP218"/>
      <c r="AKQ218"/>
      <c r="AKR218"/>
      <c r="AKS218"/>
      <c r="AKT218"/>
      <c r="AKU218"/>
      <c r="AKV218"/>
      <c r="AKW218"/>
      <c r="AKX218"/>
      <c r="AKY218"/>
      <c r="AKZ218"/>
      <c r="ALA218"/>
      <c r="ALB218"/>
      <c r="ALC218"/>
      <c r="ALD218"/>
      <c r="ALE218"/>
      <c r="ALF218"/>
      <c r="ALG218"/>
      <c r="ALH218"/>
      <c r="ALI218"/>
      <c r="ALJ218"/>
      <c r="ALK218"/>
      <c r="ALL218"/>
      <c r="ALM218"/>
      <c r="ALN218"/>
      <c r="ALO218"/>
      <c r="ALP218"/>
      <c r="ALQ218"/>
      <c r="ALR218"/>
      <c r="ALS218"/>
      <c r="ALT218"/>
      <c r="ALU218"/>
      <c r="ALV218"/>
      <c r="ALW218"/>
      <c r="ALX218"/>
      <c r="ALY218"/>
      <c r="ALZ218"/>
      <c r="AMA218"/>
      <c r="AMB218"/>
      <c r="AMC218"/>
      <c r="AMD218"/>
      <c r="AME218"/>
      <c r="AMF218"/>
      <c r="AMG218"/>
      <c r="AMH218"/>
      <c r="AMI218"/>
      <c r="AMJ218"/>
      <c r="AMK218"/>
      <c r="AML218"/>
      <c r="AMM218"/>
      <c r="AMN218"/>
      <c r="AMO218"/>
      <c r="AMP218"/>
      <c r="AMQ218"/>
      <c r="AMR218"/>
      <c r="AMS218"/>
      <c r="AMT218"/>
      <c r="AMU218"/>
      <c r="AMV218"/>
      <c r="AMW218"/>
      <c r="AMX218"/>
      <c r="AMY218"/>
      <c r="AMZ218"/>
      <c r="ANA218"/>
      <c r="ANB218"/>
      <c r="ANC218"/>
      <c r="AND218"/>
      <c r="ANE218"/>
      <c r="ANF218"/>
      <c r="ANG218"/>
      <c r="ANH218"/>
      <c r="ANI218"/>
      <c r="ANJ218"/>
      <c r="ANK218"/>
      <c r="ANL218"/>
      <c r="ANM218"/>
      <c r="ANN218"/>
      <c r="ANO218"/>
      <c r="ANP218"/>
      <c r="ANQ218"/>
      <c r="ANR218"/>
      <c r="ANS218"/>
      <c r="ANT218"/>
      <c r="ANU218"/>
      <c r="ANV218"/>
      <c r="ANW218"/>
      <c r="ANX218"/>
      <c r="ANY218"/>
      <c r="ANZ218"/>
      <c r="AOA218"/>
      <c r="AOB218"/>
      <c r="AOC218"/>
      <c r="AOD218"/>
      <c r="AOE218"/>
      <c r="AOF218"/>
      <c r="AOG218"/>
      <c r="AOH218"/>
      <c r="AOI218"/>
      <c r="AOJ218"/>
      <c r="AOK218"/>
      <c r="AOL218"/>
      <c r="AOM218"/>
      <c r="AON218"/>
      <c r="AOO218"/>
      <c r="AOP218"/>
      <c r="AOQ218"/>
      <c r="AOR218"/>
      <c r="AOS218"/>
      <c r="AOT218"/>
      <c r="AOU218"/>
      <c r="AOV218"/>
      <c r="AOW218"/>
      <c r="AOX218"/>
      <c r="AOY218"/>
      <c r="AOZ218"/>
      <c r="APA218"/>
      <c r="APB218"/>
      <c r="APC218"/>
      <c r="APD218"/>
      <c r="APE218"/>
      <c r="APF218"/>
      <c r="APG218"/>
      <c r="APH218"/>
      <c r="API218"/>
      <c r="APJ218"/>
      <c r="APK218"/>
      <c r="APL218"/>
      <c r="APM218"/>
      <c r="APN218"/>
      <c r="APO218"/>
      <c r="APP218"/>
      <c r="APQ218"/>
      <c r="APR218"/>
      <c r="APS218"/>
      <c r="APT218"/>
      <c r="APU218"/>
      <c r="APV218"/>
      <c r="APW218"/>
      <c r="APX218"/>
      <c r="APY218"/>
      <c r="APZ218"/>
      <c r="AQA218"/>
      <c r="AQB218"/>
      <c r="AQC218"/>
      <c r="AQD218"/>
      <c r="AQE218"/>
      <c r="AQF218"/>
      <c r="AQG218"/>
      <c r="AQH218"/>
      <c r="AQI218"/>
      <c r="AQJ218"/>
      <c r="AQK218"/>
      <c r="AQL218"/>
      <c r="AQM218"/>
      <c r="AQN218"/>
      <c r="AQO218"/>
      <c r="AQP218"/>
      <c r="AQQ218"/>
      <c r="AQR218"/>
      <c r="AQS218"/>
      <c r="AQT218"/>
      <c r="AQU218"/>
      <c r="AQV218"/>
      <c r="AQW218"/>
      <c r="AQX218"/>
      <c r="AQY218"/>
      <c r="AQZ218"/>
      <c r="ARA218"/>
      <c r="ARB218"/>
      <c r="ARC218"/>
      <c r="ARD218"/>
      <c r="ARE218"/>
      <c r="ARF218"/>
      <c r="ARG218"/>
      <c r="ARH218"/>
      <c r="ARI218"/>
      <c r="ARJ218"/>
      <c r="ARK218"/>
      <c r="ARL218"/>
      <c r="ARM218"/>
      <c r="ARN218"/>
      <c r="ARO218"/>
      <c r="ARP218"/>
      <c r="ARQ218"/>
      <c r="ARR218"/>
      <c r="ARS218"/>
      <c r="ART218"/>
      <c r="ARU218"/>
      <c r="ARV218"/>
      <c r="ARW218"/>
      <c r="ARX218"/>
      <c r="ARY218"/>
      <c r="ARZ218"/>
      <c r="ASA218"/>
      <c r="ASB218"/>
      <c r="ASC218"/>
      <c r="ASD218"/>
      <c r="ASE218"/>
      <c r="ASF218"/>
      <c r="ASG218"/>
      <c r="ASH218"/>
      <c r="ASI218"/>
      <c r="ASJ218"/>
      <c r="ASK218"/>
      <c r="ASL218"/>
      <c r="ASM218"/>
      <c r="ASN218"/>
      <c r="ASO218"/>
      <c r="ASP218"/>
      <c r="ASQ218"/>
      <c r="ASR218"/>
      <c r="ASS218"/>
      <c r="AST218"/>
      <c r="ASU218"/>
      <c r="ASV218"/>
      <c r="ASW218"/>
      <c r="ASX218"/>
      <c r="ASY218"/>
      <c r="ASZ218"/>
      <c r="ATA218"/>
      <c r="ATB218"/>
      <c r="ATC218"/>
      <c r="ATD218"/>
      <c r="ATE218"/>
      <c r="ATF218"/>
      <c r="ATG218"/>
      <c r="ATH218"/>
      <c r="ATI218"/>
      <c r="ATJ218"/>
      <c r="ATK218"/>
      <c r="ATL218"/>
      <c r="ATM218"/>
      <c r="ATN218"/>
      <c r="ATO218"/>
      <c r="ATP218"/>
      <c r="ATQ218"/>
      <c r="ATR218"/>
      <c r="ATS218"/>
      <c r="ATT218"/>
      <c r="ATU218"/>
      <c r="ATV218"/>
      <c r="ATW218"/>
      <c r="ATX218"/>
      <c r="ATY218"/>
      <c r="ATZ218"/>
      <c r="AUA218"/>
      <c r="AUB218"/>
      <c r="AUC218"/>
      <c r="AUD218"/>
      <c r="AUE218"/>
      <c r="AUF218"/>
      <c r="AUG218"/>
      <c r="AUH218"/>
      <c r="AUI218"/>
      <c r="AUJ218"/>
      <c r="AUK218"/>
      <c r="AUL218"/>
      <c r="AUM218"/>
      <c r="AUN218"/>
      <c r="AUO218"/>
      <c r="AUP218"/>
      <c r="AUQ218"/>
      <c r="AUR218"/>
      <c r="AUS218"/>
      <c r="AUT218"/>
      <c r="AUU218"/>
      <c r="AUV218"/>
      <c r="AUW218"/>
      <c r="AUX218"/>
      <c r="AUY218"/>
      <c r="AUZ218"/>
      <c r="AVA218"/>
      <c r="AVB218"/>
      <c r="AVC218"/>
      <c r="AVD218"/>
      <c r="AVE218"/>
      <c r="AVF218"/>
      <c r="AVG218"/>
      <c r="AVH218"/>
      <c r="AVI218"/>
      <c r="AVJ218"/>
      <c r="AVK218"/>
      <c r="AVL218"/>
      <c r="AVM218"/>
      <c r="AVN218"/>
      <c r="AVO218"/>
      <c r="AVP218"/>
      <c r="AVQ218"/>
      <c r="AVR218"/>
      <c r="AVS218"/>
      <c r="AVT218"/>
      <c r="AVU218"/>
      <c r="AVV218"/>
      <c r="AVW218"/>
      <c r="AVX218"/>
      <c r="AVY218"/>
      <c r="AVZ218"/>
      <c r="AWA218"/>
      <c r="AWB218"/>
      <c r="AWC218"/>
      <c r="AWD218"/>
      <c r="AWE218"/>
      <c r="AWF218"/>
      <c r="AWG218"/>
      <c r="AWH218"/>
      <c r="AWI218"/>
      <c r="AWJ218"/>
      <c r="AWK218"/>
      <c r="AWL218"/>
      <c r="AWM218"/>
      <c r="AWN218"/>
      <c r="AWO218"/>
      <c r="AWP218"/>
      <c r="AWQ218"/>
      <c r="AWR218"/>
      <c r="AWS218"/>
      <c r="AWT218"/>
      <c r="AWU218"/>
      <c r="AWV218"/>
      <c r="AWW218"/>
      <c r="AWX218"/>
      <c r="AWY218"/>
      <c r="AWZ218"/>
      <c r="AXA218"/>
      <c r="AXB218"/>
      <c r="AXC218"/>
      <c r="AXD218"/>
      <c r="AXE218"/>
      <c r="AXF218"/>
      <c r="AXG218"/>
      <c r="AXH218"/>
      <c r="AXI218"/>
      <c r="AXJ218"/>
      <c r="AXK218"/>
      <c r="AXL218"/>
      <c r="AXM218"/>
      <c r="AXN218"/>
      <c r="AXO218"/>
      <c r="AXP218"/>
      <c r="AXQ218"/>
      <c r="AXR218"/>
      <c r="AXS218"/>
      <c r="AXT218"/>
      <c r="AXU218"/>
      <c r="AXV218"/>
      <c r="AXW218"/>
      <c r="AXX218"/>
      <c r="AXY218"/>
      <c r="AXZ218"/>
      <c r="AYA218"/>
      <c r="AYB218"/>
      <c r="AYC218"/>
      <c r="AYD218"/>
      <c r="AYE218"/>
      <c r="AYF218"/>
      <c r="AYG218"/>
      <c r="AYH218"/>
      <c r="AYI218"/>
      <c r="AYJ218"/>
      <c r="AYK218"/>
      <c r="AYL218"/>
      <c r="AYM218"/>
      <c r="AYN218"/>
      <c r="AYO218"/>
      <c r="AYP218"/>
      <c r="AYQ218"/>
      <c r="AYR218"/>
      <c r="AYS218"/>
      <c r="AYT218"/>
      <c r="AYU218"/>
      <c r="AYV218"/>
      <c r="AYW218"/>
      <c r="AYX218"/>
      <c r="AYY218"/>
      <c r="AYZ218"/>
      <c r="AZA218"/>
      <c r="AZB218"/>
      <c r="AZC218"/>
      <c r="AZD218"/>
      <c r="AZE218"/>
      <c r="AZF218"/>
      <c r="AZG218"/>
      <c r="AZH218"/>
      <c r="AZI218"/>
      <c r="AZJ218"/>
      <c r="AZK218"/>
      <c r="AZL218"/>
      <c r="AZM218"/>
      <c r="AZN218"/>
      <c r="AZO218"/>
      <c r="AZP218"/>
      <c r="AZQ218"/>
      <c r="AZR218"/>
      <c r="AZS218"/>
      <c r="AZT218"/>
      <c r="AZU218"/>
      <c r="AZV218"/>
      <c r="AZW218"/>
      <c r="AZX218"/>
      <c r="AZY218"/>
      <c r="AZZ218"/>
      <c r="BAA218"/>
      <c r="BAB218"/>
      <c r="BAC218"/>
      <c r="BAD218"/>
      <c r="BAE218"/>
      <c r="BAF218"/>
      <c r="BAG218"/>
      <c r="BAH218"/>
      <c r="BAI218"/>
      <c r="BAJ218"/>
      <c r="BAK218"/>
      <c r="BAL218"/>
      <c r="BAM218"/>
      <c r="BAN218"/>
      <c r="BAO218"/>
      <c r="BAP218"/>
      <c r="BAQ218"/>
      <c r="BAR218"/>
      <c r="BAS218"/>
      <c r="BAT218"/>
      <c r="BAU218"/>
      <c r="BAV218"/>
      <c r="BAW218"/>
      <c r="BAX218"/>
      <c r="BAY218"/>
      <c r="BAZ218"/>
      <c r="BBA218"/>
      <c r="BBB218"/>
      <c r="BBC218"/>
      <c r="BBD218"/>
      <c r="BBE218"/>
      <c r="BBF218"/>
      <c r="BBG218"/>
      <c r="BBH218"/>
      <c r="BBI218"/>
      <c r="BBJ218"/>
      <c r="BBK218"/>
      <c r="BBL218"/>
      <c r="BBM218"/>
      <c r="BBN218"/>
      <c r="BBO218"/>
      <c r="BBP218"/>
      <c r="BBQ218"/>
      <c r="BBR218"/>
      <c r="BBS218"/>
      <c r="BBT218"/>
      <c r="BBU218"/>
      <c r="BBV218"/>
      <c r="BBW218"/>
      <c r="BBX218"/>
      <c r="BBY218"/>
      <c r="BBZ218"/>
      <c r="BCA218"/>
      <c r="BCB218"/>
      <c r="BCC218"/>
      <c r="BCD218"/>
      <c r="BCE218"/>
      <c r="BCF218"/>
      <c r="BCG218"/>
      <c r="BCH218"/>
      <c r="BCI218"/>
      <c r="BCJ218"/>
      <c r="BCK218"/>
      <c r="BCL218"/>
      <c r="BCM218"/>
      <c r="BCN218"/>
      <c r="BCO218"/>
      <c r="BCP218"/>
      <c r="BCQ218"/>
      <c r="BCR218"/>
      <c r="BCS218"/>
      <c r="BCT218"/>
      <c r="BCU218"/>
      <c r="BCV218"/>
      <c r="BCW218"/>
      <c r="BCX218"/>
    </row>
    <row r="219" spans="1:1454" s="131" customFormat="1" ht="16.899999999999999" customHeight="1">
      <c r="A219" s="8" t="s">
        <v>25</v>
      </c>
      <c r="B219" s="20">
        <v>1372.9</v>
      </c>
      <c r="C219" s="20">
        <v>0.15</v>
      </c>
      <c r="D219" s="20">
        <v>2.7</v>
      </c>
      <c r="E219" s="20">
        <v>25.48</v>
      </c>
      <c r="F219" s="20">
        <v>0.48</v>
      </c>
      <c r="G219" s="20">
        <v>0.53</v>
      </c>
      <c r="H219" s="20">
        <v>21.01</v>
      </c>
      <c r="I219" s="20">
        <v>1.1000000000000001</v>
      </c>
      <c r="J219" s="20">
        <v>83.78</v>
      </c>
      <c r="K219" s="20">
        <v>1.2</v>
      </c>
      <c r="L219" s="20">
        <v>52.16</v>
      </c>
      <c r="M219" s="36"/>
      <c r="N219" s="36"/>
      <c r="O219" s="36"/>
      <c r="P219" s="1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  <c r="OF219"/>
      <c r="OG219"/>
      <c r="OH219"/>
      <c r="OI219"/>
      <c r="OJ219"/>
      <c r="OK219"/>
      <c r="OL219"/>
      <c r="OM219"/>
      <c r="ON219"/>
      <c r="OO219"/>
      <c r="OP219"/>
      <c r="OQ219"/>
      <c r="OR219"/>
      <c r="OS219"/>
      <c r="OT219"/>
      <c r="OU219"/>
      <c r="OV219"/>
      <c r="OW219"/>
      <c r="OX219"/>
      <c r="OY219"/>
      <c r="OZ219"/>
      <c r="PA219"/>
      <c r="PB219"/>
      <c r="PC219"/>
      <c r="PD219"/>
      <c r="PE219"/>
      <c r="PF219"/>
      <c r="PG219"/>
      <c r="PH219"/>
      <c r="PI219"/>
      <c r="PJ219"/>
      <c r="PK219"/>
      <c r="PL219"/>
      <c r="PM219"/>
      <c r="PN219"/>
      <c r="PO219"/>
      <c r="PP219"/>
      <c r="PQ219"/>
      <c r="PR219"/>
      <c r="PS219"/>
      <c r="PT219"/>
      <c r="PU219"/>
      <c r="PV219"/>
      <c r="PW219"/>
      <c r="PX219"/>
      <c r="PY219"/>
      <c r="PZ219"/>
      <c r="QA219"/>
      <c r="QB219"/>
      <c r="QC219"/>
      <c r="QD219"/>
      <c r="QE219"/>
      <c r="QF219"/>
      <c r="QG219"/>
      <c r="QH219"/>
      <c r="QI219"/>
      <c r="QJ219"/>
      <c r="QK219"/>
      <c r="QL219"/>
      <c r="QM219"/>
      <c r="QN219"/>
      <c r="QO219"/>
      <c r="QP219"/>
      <c r="QQ219"/>
      <c r="QR219"/>
      <c r="QS219"/>
      <c r="QT219"/>
      <c r="QU219"/>
      <c r="QV219"/>
      <c r="QW219"/>
      <c r="QX219"/>
      <c r="QY219"/>
      <c r="QZ219"/>
      <c r="RA219"/>
      <c r="RB219"/>
      <c r="RC219"/>
      <c r="RD219"/>
      <c r="RE219"/>
      <c r="RF219"/>
      <c r="RG219"/>
      <c r="RH219"/>
      <c r="RI219"/>
      <c r="RJ219"/>
      <c r="RK219"/>
      <c r="RL219"/>
      <c r="RM219"/>
      <c r="RN219"/>
      <c r="RO219"/>
      <c r="RP219"/>
      <c r="RQ219"/>
      <c r="RR219"/>
      <c r="RS219"/>
      <c r="RT219"/>
      <c r="RU219"/>
      <c r="RV219"/>
      <c r="RW219"/>
      <c r="RX219"/>
      <c r="RY219"/>
      <c r="RZ219"/>
      <c r="SA219"/>
      <c r="SB219"/>
      <c r="SC219"/>
      <c r="SD219"/>
      <c r="SE219"/>
      <c r="SF219"/>
      <c r="SG219"/>
      <c r="SH219"/>
      <c r="SI219"/>
      <c r="SJ219"/>
      <c r="SK219"/>
      <c r="SL219"/>
      <c r="SM219"/>
      <c r="SN219"/>
      <c r="SO219"/>
      <c r="SP219"/>
      <c r="SQ219"/>
      <c r="SR219"/>
      <c r="SS219"/>
      <c r="ST219"/>
      <c r="SU219"/>
      <c r="SV219"/>
      <c r="SW219"/>
      <c r="SX219"/>
      <c r="SY219"/>
      <c r="SZ219"/>
      <c r="TA219"/>
      <c r="TB219"/>
      <c r="TC219"/>
      <c r="TD219"/>
      <c r="TE219"/>
      <c r="TF219"/>
      <c r="TG219"/>
      <c r="TH219"/>
      <c r="TI219"/>
      <c r="TJ219"/>
      <c r="TK219"/>
      <c r="TL219"/>
      <c r="TM219"/>
      <c r="TN219"/>
      <c r="TO219"/>
      <c r="TP219"/>
      <c r="TQ219"/>
      <c r="TR219"/>
      <c r="TS219"/>
      <c r="TT219"/>
      <c r="TU219"/>
      <c r="TV219"/>
      <c r="TW219"/>
      <c r="TX219"/>
      <c r="TY219"/>
      <c r="TZ219"/>
      <c r="UA219"/>
      <c r="UB219"/>
      <c r="UC219"/>
      <c r="UD219"/>
      <c r="UE219"/>
      <c r="UF219"/>
      <c r="UG219"/>
      <c r="UH219"/>
      <c r="UI219"/>
      <c r="UJ219"/>
      <c r="UK219"/>
      <c r="UL219"/>
      <c r="UM219"/>
      <c r="UN219"/>
      <c r="UO219"/>
      <c r="UP219"/>
      <c r="UQ219"/>
      <c r="UR219"/>
      <c r="US219"/>
      <c r="UT219"/>
      <c r="UU219"/>
      <c r="UV219"/>
      <c r="UW219"/>
      <c r="UX219"/>
      <c r="UY219"/>
      <c r="UZ219"/>
      <c r="VA219"/>
      <c r="VB219"/>
      <c r="VC219"/>
      <c r="VD219"/>
      <c r="VE219"/>
      <c r="VF219"/>
      <c r="VG219"/>
      <c r="VH219"/>
      <c r="VI219"/>
      <c r="VJ219"/>
      <c r="VK219"/>
      <c r="VL219"/>
      <c r="VM219"/>
      <c r="VN219"/>
      <c r="VO219"/>
      <c r="VP219"/>
      <c r="VQ219"/>
      <c r="VR219"/>
      <c r="VS219"/>
      <c r="VT219"/>
      <c r="VU219"/>
      <c r="VV219"/>
      <c r="VW219"/>
      <c r="VX219"/>
      <c r="VY219"/>
      <c r="VZ219"/>
      <c r="WA219"/>
      <c r="WB219"/>
      <c r="WC219"/>
      <c r="WD219"/>
      <c r="WE219"/>
      <c r="WF219"/>
      <c r="WG219"/>
      <c r="WH219"/>
      <c r="WI219"/>
      <c r="WJ219"/>
      <c r="WK219"/>
      <c r="WL219"/>
      <c r="WM219"/>
      <c r="WN219"/>
      <c r="WO219"/>
      <c r="WP219"/>
      <c r="WQ219"/>
      <c r="WR219"/>
      <c r="WS219"/>
      <c r="WT219"/>
      <c r="WU219"/>
      <c r="WV219"/>
      <c r="WW219"/>
      <c r="WX219"/>
      <c r="WY219"/>
      <c r="WZ219"/>
      <c r="XA219"/>
      <c r="XB219"/>
      <c r="XC219"/>
      <c r="XD219"/>
      <c r="XE219"/>
      <c r="XF219"/>
      <c r="XG219"/>
      <c r="XH219"/>
      <c r="XI219"/>
      <c r="XJ219"/>
      <c r="XK219"/>
      <c r="XL219"/>
      <c r="XM219"/>
      <c r="XN219"/>
      <c r="XO219"/>
      <c r="XP219"/>
      <c r="XQ219"/>
      <c r="XR219"/>
      <c r="XS219"/>
      <c r="XT219"/>
      <c r="XU219"/>
      <c r="XV219"/>
      <c r="XW219"/>
      <c r="XX219"/>
      <c r="XY219"/>
      <c r="XZ219"/>
      <c r="YA219"/>
      <c r="YB219"/>
      <c r="YC219"/>
      <c r="YD219"/>
      <c r="YE219"/>
      <c r="YF219"/>
      <c r="YG219"/>
      <c r="YH219"/>
      <c r="YI219"/>
      <c r="YJ219"/>
      <c r="YK219"/>
      <c r="YL219"/>
      <c r="YM219"/>
      <c r="YN219"/>
      <c r="YO219"/>
      <c r="YP219"/>
      <c r="YQ219"/>
      <c r="YR219"/>
      <c r="YS219"/>
      <c r="YT219"/>
      <c r="YU219"/>
      <c r="YV219"/>
      <c r="YW219"/>
      <c r="YX219"/>
      <c r="YY219"/>
      <c r="YZ219"/>
      <c r="ZA219"/>
      <c r="ZB219"/>
      <c r="ZC219"/>
      <c r="ZD219"/>
      <c r="ZE219"/>
      <c r="ZF219"/>
      <c r="ZG219"/>
      <c r="ZH219"/>
      <c r="ZI219"/>
      <c r="ZJ219"/>
      <c r="ZK219"/>
      <c r="ZL219"/>
      <c r="ZM219"/>
      <c r="ZN219"/>
      <c r="ZO219"/>
      <c r="ZP219"/>
      <c r="ZQ219"/>
      <c r="ZR219"/>
      <c r="ZS219"/>
      <c r="ZT219"/>
      <c r="ZU219"/>
      <c r="ZV219"/>
      <c r="ZW219"/>
      <c r="ZX219"/>
      <c r="ZY219"/>
      <c r="ZZ219"/>
      <c r="AAA219"/>
      <c r="AAB219"/>
      <c r="AAC219"/>
      <c r="AAD219"/>
      <c r="AAE219"/>
      <c r="AAF219"/>
      <c r="AAG219"/>
      <c r="AAH219"/>
      <c r="AAI219"/>
      <c r="AAJ219"/>
      <c r="AAK219"/>
      <c r="AAL219"/>
      <c r="AAM219"/>
      <c r="AAN219"/>
      <c r="AAO219"/>
      <c r="AAP219"/>
      <c r="AAQ219"/>
      <c r="AAR219"/>
      <c r="AAS219"/>
      <c r="AAT219"/>
      <c r="AAU219"/>
      <c r="AAV219"/>
      <c r="AAW219"/>
      <c r="AAX219"/>
      <c r="AAY219"/>
      <c r="AAZ219"/>
      <c r="ABA219"/>
      <c r="ABB219"/>
      <c r="ABC219"/>
      <c r="ABD219"/>
      <c r="ABE219"/>
      <c r="ABF219"/>
      <c r="ABG219"/>
      <c r="ABH219"/>
      <c r="ABI219"/>
      <c r="ABJ219"/>
      <c r="ABK219"/>
      <c r="ABL219"/>
      <c r="ABM219"/>
      <c r="ABN219"/>
      <c r="ABO219"/>
      <c r="ABP219"/>
      <c r="ABQ219"/>
      <c r="ABR219"/>
      <c r="ABS219"/>
      <c r="ABT219"/>
      <c r="ABU219"/>
      <c r="ABV219"/>
      <c r="ABW219"/>
      <c r="ABX219"/>
      <c r="ABY219"/>
      <c r="ABZ219"/>
      <c r="ACA219"/>
      <c r="ACB219"/>
      <c r="ACC219"/>
      <c r="ACD219"/>
      <c r="ACE219"/>
      <c r="ACF219"/>
      <c r="ACG219"/>
      <c r="ACH219"/>
      <c r="ACI219"/>
      <c r="ACJ219"/>
      <c r="ACK219"/>
      <c r="ACL219"/>
      <c r="ACM219"/>
      <c r="ACN219"/>
      <c r="ACO219"/>
      <c r="ACP219"/>
      <c r="ACQ219"/>
      <c r="ACR219"/>
      <c r="ACS219"/>
      <c r="ACT219"/>
      <c r="ACU219"/>
      <c r="ACV219"/>
      <c r="ACW219"/>
      <c r="ACX219"/>
      <c r="ACY219"/>
      <c r="ACZ219"/>
      <c r="ADA219"/>
      <c r="ADB219"/>
      <c r="ADC219"/>
      <c r="ADD219"/>
      <c r="ADE219"/>
      <c r="ADF219"/>
      <c r="ADG219"/>
      <c r="ADH219"/>
      <c r="ADI219"/>
      <c r="ADJ219"/>
      <c r="ADK219"/>
      <c r="ADL219"/>
      <c r="ADM219"/>
      <c r="ADN219"/>
      <c r="ADO219"/>
      <c r="ADP219"/>
      <c r="ADQ219"/>
      <c r="ADR219"/>
      <c r="ADS219"/>
      <c r="ADT219"/>
      <c r="ADU219"/>
      <c r="ADV219"/>
      <c r="ADW219"/>
      <c r="ADX219"/>
      <c r="ADY219"/>
      <c r="ADZ219"/>
      <c r="AEA219"/>
      <c r="AEB219"/>
      <c r="AEC219"/>
      <c r="AED219"/>
      <c r="AEE219"/>
      <c r="AEF219"/>
      <c r="AEG219"/>
      <c r="AEH219"/>
      <c r="AEI219"/>
      <c r="AEJ219"/>
      <c r="AEK219"/>
      <c r="AEL219"/>
      <c r="AEM219"/>
      <c r="AEN219"/>
      <c r="AEO219"/>
      <c r="AEP219"/>
      <c r="AEQ219"/>
      <c r="AER219"/>
      <c r="AES219"/>
      <c r="AET219"/>
      <c r="AEU219"/>
      <c r="AEV219"/>
      <c r="AEW219"/>
      <c r="AEX219"/>
      <c r="AEY219"/>
      <c r="AEZ219"/>
      <c r="AFA219"/>
      <c r="AFB219"/>
      <c r="AFC219"/>
      <c r="AFD219"/>
      <c r="AFE219"/>
      <c r="AFF219"/>
      <c r="AFG219"/>
      <c r="AFH219"/>
      <c r="AFI219"/>
      <c r="AFJ219"/>
      <c r="AFK219"/>
      <c r="AFL219"/>
      <c r="AFM219"/>
      <c r="AFN219"/>
      <c r="AFO219"/>
      <c r="AFP219"/>
      <c r="AFQ219"/>
      <c r="AFR219"/>
      <c r="AFS219"/>
      <c r="AFT219"/>
      <c r="AFU219"/>
      <c r="AFV219"/>
      <c r="AFW219"/>
      <c r="AFX219"/>
      <c r="AFY219"/>
      <c r="AFZ219"/>
      <c r="AGA219"/>
      <c r="AGB219"/>
      <c r="AGC219"/>
      <c r="AGD219"/>
      <c r="AGE219"/>
      <c r="AGF219"/>
      <c r="AGG219"/>
      <c r="AGH219"/>
      <c r="AGI219"/>
      <c r="AGJ219"/>
      <c r="AGK219"/>
      <c r="AGL219"/>
      <c r="AGM219"/>
      <c r="AGN219"/>
      <c r="AGO219"/>
      <c r="AGP219"/>
      <c r="AGQ219"/>
      <c r="AGR219"/>
      <c r="AGS219"/>
      <c r="AGT219"/>
      <c r="AGU219"/>
      <c r="AGV219"/>
      <c r="AGW219"/>
      <c r="AGX219"/>
      <c r="AGY219"/>
      <c r="AGZ219"/>
      <c r="AHA219"/>
      <c r="AHB219"/>
      <c r="AHC219"/>
      <c r="AHD219"/>
      <c r="AHE219"/>
      <c r="AHF219"/>
      <c r="AHG219"/>
      <c r="AHH219"/>
      <c r="AHI219"/>
      <c r="AHJ219"/>
      <c r="AHK219"/>
      <c r="AHL219"/>
      <c r="AHM219"/>
      <c r="AHN219"/>
      <c r="AHO219"/>
      <c r="AHP219"/>
      <c r="AHQ219"/>
      <c r="AHR219"/>
      <c r="AHS219"/>
      <c r="AHT219"/>
      <c r="AHU219"/>
      <c r="AHV219"/>
      <c r="AHW219"/>
      <c r="AHX219"/>
      <c r="AHY219"/>
      <c r="AHZ219"/>
      <c r="AIA219"/>
      <c r="AIB219"/>
      <c r="AIC219"/>
      <c r="AID219"/>
      <c r="AIE219"/>
      <c r="AIF219"/>
      <c r="AIG219"/>
      <c r="AIH219"/>
      <c r="AII219"/>
      <c r="AIJ219"/>
      <c r="AIK219"/>
      <c r="AIL219"/>
      <c r="AIM219"/>
      <c r="AIN219"/>
      <c r="AIO219"/>
      <c r="AIP219"/>
      <c r="AIQ219"/>
      <c r="AIR219"/>
      <c r="AIS219"/>
      <c r="AIT219"/>
      <c r="AIU219"/>
      <c r="AIV219"/>
      <c r="AIW219"/>
      <c r="AIX219"/>
      <c r="AIY219"/>
      <c r="AIZ219"/>
      <c r="AJA219"/>
      <c r="AJB219"/>
      <c r="AJC219"/>
      <c r="AJD219"/>
      <c r="AJE219"/>
      <c r="AJF219"/>
      <c r="AJG219"/>
      <c r="AJH219"/>
      <c r="AJI219"/>
      <c r="AJJ219"/>
      <c r="AJK219"/>
      <c r="AJL219"/>
      <c r="AJM219"/>
      <c r="AJN219"/>
      <c r="AJO219"/>
      <c r="AJP219"/>
      <c r="AJQ219"/>
      <c r="AJR219"/>
      <c r="AJS219"/>
      <c r="AJT219"/>
      <c r="AJU219"/>
      <c r="AJV219"/>
      <c r="AJW219"/>
      <c r="AJX219"/>
      <c r="AJY219"/>
      <c r="AJZ219"/>
      <c r="AKA219"/>
      <c r="AKB219"/>
      <c r="AKC219"/>
      <c r="AKD219"/>
      <c r="AKE219"/>
      <c r="AKF219"/>
      <c r="AKG219"/>
      <c r="AKH219"/>
      <c r="AKI219"/>
      <c r="AKJ219"/>
      <c r="AKK219"/>
      <c r="AKL219"/>
      <c r="AKM219"/>
      <c r="AKN219"/>
      <c r="AKO219"/>
      <c r="AKP219"/>
      <c r="AKQ219"/>
      <c r="AKR219"/>
      <c r="AKS219"/>
      <c r="AKT219"/>
      <c r="AKU219"/>
      <c r="AKV219"/>
      <c r="AKW219"/>
      <c r="AKX219"/>
      <c r="AKY219"/>
      <c r="AKZ219"/>
      <c r="ALA219"/>
      <c r="ALB219"/>
      <c r="ALC219"/>
      <c r="ALD219"/>
      <c r="ALE219"/>
      <c r="ALF219"/>
      <c r="ALG219"/>
      <c r="ALH219"/>
      <c r="ALI219"/>
      <c r="ALJ219"/>
      <c r="ALK219"/>
      <c r="ALL219"/>
      <c r="ALM219"/>
      <c r="ALN219"/>
      <c r="ALO219"/>
      <c r="ALP219"/>
      <c r="ALQ219"/>
      <c r="ALR219"/>
      <c r="ALS219"/>
      <c r="ALT219"/>
      <c r="ALU219"/>
      <c r="ALV219"/>
      <c r="ALW219"/>
      <c r="ALX219"/>
      <c r="ALY219"/>
      <c r="ALZ219"/>
      <c r="AMA219"/>
      <c r="AMB219"/>
      <c r="AMC219"/>
      <c r="AMD219"/>
      <c r="AME219"/>
      <c r="AMF219"/>
      <c r="AMG219"/>
      <c r="AMH219"/>
      <c r="AMI219"/>
      <c r="AMJ219"/>
      <c r="AMK219"/>
      <c r="AML219"/>
      <c r="AMM219"/>
      <c r="AMN219"/>
      <c r="AMO219"/>
      <c r="AMP219"/>
      <c r="AMQ219"/>
      <c r="AMR219"/>
      <c r="AMS219"/>
      <c r="AMT219"/>
      <c r="AMU219"/>
      <c r="AMV219"/>
      <c r="AMW219"/>
      <c r="AMX219"/>
      <c r="AMY219"/>
      <c r="AMZ219"/>
      <c r="ANA219"/>
      <c r="ANB219"/>
      <c r="ANC219"/>
      <c r="AND219"/>
      <c r="ANE219"/>
      <c r="ANF219"/>
      <c r="ANG219"/>
      <c r="ANH219"/>
      <c r="ANI219"/>
      <c r="ANJ219"/>
      <c r="ANK219"/>
      <c r="ANL219"/>
      <c r="ANM219"/>
      <c r="ANN219"/>
      <c r="ANO219"/>
      <c r="ANP219"/>
      <c r="ANQ219"/>
      <c r="ANR219"/>
      <c r="ANS219"/>
      <c r="ANT219"/>
      <c r="ANU219"/>
      <c r="ANV219"/>
      <c r="ANW219"/>
      <c r="ANX219"/>
      <c r="ANY219"/>
      <c r="ANZ219"/>
      <c r="AOA219"/>
      <c r="AOB219"/>
      <c r="AOC219"/>
      <c r="AOD219"/>
      <c r="AOE219"/>
      <c r="AOF219"/>
      <c r="AOG219"/>
      <c r="AOH219"/>
      <c r="AOI219"/>
      <c r="AOJ219"/>
      <c r="AOK219"/>
      <c r="AOL219"/>
      <c r="AOM219"/>
      <c r="AON219"/>
      <c r="AOO219"/>
      <c r="AOP219"/>
      <c r="AOQ219"/>
      <c r="AOR219"/>
      <c r="AOS219"/>
      <c r="AOT219"/>
      <c r="AOU219"/>
      <c r="AOV219"/>
      <c r="AOW219"/>
      <c r="AOX219"/>
      <c r="AOY219"/>
      <c r="AOZ219"/>
      <c r="APA219"/>
      <c r="APB219"/>
      <c r="APC219"/>
      <c r="APD219"/>
      <c r="APE219"/>
      <c r="APF219"/>
      <c r="APG219"/>
      <c r="APH219"/>
      <c r="API219"/>
      <c r="APJ219"/>
      <c r="APK219"/>
      <c r="APL219"/>
      <c r="APM219"/>
      <c r="APN219"/>
      <c r="APO219"/>
      <c r="APP219"/>
      <c r="APQ219"/>
      <c r="APR219"/>
      <c r="APS219"/>
      <c r="APT219"/>
      <c r="APU219"/>
      <c r="APV219"/>
      <c r="APW219"/>
      <c r="APX219"/>
      <c r="APY219"/>
      <c r="APZ219"/>
      <c r="AQA219"/>
      <c r="AQB219"/>
      <c r="AQC219"/>
      <c r="AQD219"/>
      <c r="AQE219"/>
      <c r="AQF219"/>
      <c r="AQG219"/>
      <c r="AQH219"/>
      <c r="AQI219"/>
      <c r="AQJ219"/>
      <c r="AQK219"/>
      <c r="AQL219"/>
      <c r="AQM219"/>
      <c r="AQN219"/>
      <c r="AQO219"/>
      <c r="AQP219"/>
      <c r="AQQ219"/>
      <c r="AQR219"/>
      <c r="AQS219"/>
      <c r="AQT219"/>
      <c r="AQU219"/>
      <c r="AQV219"/>
      <c r="AQW219"/>
      <c r="AQX219"/>
      <c r="AQY219"/>
      <c r="AQZ219"/>
      <c r="ARA219"/>
      <c r="ARB219"/>
      <c r="ARC219"/>
      <c r="ARD219"/>
      <c r="ARE219"/>
      <c r="ARF219"/>
      <c r="ARG219"/>
      <c r="ARH219"/>
      <c r="ARI219"/>
      <c r="ARJ219"/>
      <c r="ARK219"/>
      <c r="ARL219"/>
      <c r="ARM219"/>
      <c r="ARN219"/>
      <c r="ARO219"/>
      <c r="ARP219"/>
      <c r="ARQ219"/>
      <c r="ARR219"/>
      <c r="ARS219"/>
      <c r="ART219"/>
      <c r="ARU219"/>
      <c r="ARV219"/>
      <c r="ARW219"/>
      <c r="ARX219"/>
      <c r="ARY219"/>
      <c r="ARZ219"/>
      <c r="ASA219"/>
      <c r="ASB219"/>
      <c r="ASC219"/>
      <c r="ASD219"/>
      <c r="ASE219"/>
      <c r="ASF219"/>
      <c r="ASG219"/>
      <c r="ASH219"/>
      <c r="ASI219"/>
      <c r="ASJ219"/>
      <c r="ASK219"/>
      <c r="ASL219"/>
      <c r="ASM219"/>
      <c r="ASN219"/>
      <c r="ASO219"/>
      <c r="ASP219"/>
      <c r="ASQ219"/>
      <c r="ASR219"/>
      <c r="ASS219"/>
      <c r="AST219"/>
      <c r="ASU219"/>
      <c r="ASV219"/>
      <c r="ASW219"/>
      <c r="ASX219"/>
      <c r="ASY219"/>
      <c r="ASZ219"/>
      <c r="ATA219"/>
      <c r="ATB219"/>
      <c r="ATC219"/>
      <c r="ATD219"/>
      <c r="ATE219"/>
      <c r="ATF219"/>
      <c r="ATG219"/>
      <c r="ATH219"/>
      <c r="ATI219"/>
      <c r="ATJ219"/>
      <c r="ATK219"/>
      <c r="ATL219"/>
      <c r="ATM219"/>
      <c r="ATN219"/>
      <c r="ATO219"/>
      <c r="ATP219"/>
      <c r="ATQ219"/>
      <c r="ATR219"/>
      <c r="ATS219"/>
      <c r="ATT219"/>
      <c r="ATU219"/>
      <c r="ATV219"/>
      <c r="ATW219"/>
      <c r="ATX219"/>
      <c r="ATY219"/>
      <c r="ATZ219"/>
      <c r="AUA219"/>
      <c r="AUB219"/>
      <c r="AUC219"/>
      <c r="AUD219"/>
      <c r="AUE219"/>
      <c r="AUF219"/>
      <c r="AUG219"/>
      <c r="AUH219"/>
      <c r="AUI219"/>
      <c r="AUJ219"/>
      <c r="AUK219"/>
      <c r="AUL219"/>
      <c r="AUM219"/>
      <c r="AUN219"/>
      <c r="AUO219"/>
      <c r="AUP219"/>
      <c r="AUQ219"/>
      <c r="AUR219"/>
      <c r="AUS219"/>
      <c r="AUT219"/>
      <c r="AUU219"/>
      <c r="AUV219"/>
      <c r="AUW219"/>
      <c r="AUX219"/>
      <c r="AUY219"/>
      <c r="AUZ219"/>
      <c r="AVA219"/>
      <c r="AVB219"/>
      <c r="AVC219"/>
      <c r="AVD219"/>
      <c r="AVE219"/>
      <c r="AVF219"/>
      <c r="AVG219"/>
      <c r="AVH219"/>
      <c r="AVI219"/>
      <c r="AVJ219"/>
      <c r="AVK219"/>
      <c r="AVL219"/>
      <c r="AVM219"/>
      <c r="AVN219"/>
      <c r="AVO219"/>
      <c r="AVP219"/>
      <c r="AVQ219"/>
      <c r="AVR219"/>
      <c r="AVS219"/>
      <c r="AVT219"/>
      <c r="AVU219"/>
      <c r="AVV219"/>
      <c r="AVW219"/>
      <c r="AVX219"/>
      <c r="AVY219"/>
      <c r="AVZ219"/>
      <c r="AWA219"/>
      <c r="AWB219"/>
      <c r="AWC219"/>
      <c r="AWD219"/>
      <c r="AWE219"/>
      <c r="AWF219"/>
      <c r="AWG219"/>
      <c r="AWH219"/>
      <c r="AWI219"/>
      <c r="AWJ219"/>
      <c r="AWK219"/>
      <c r="AWL219"/>
      <c r="AWM219"/>
      <c r="AWN219"/>
      <c r="AWO219"/>
      <c r="AWP219"/>
      <c r="AWQ219"/>
      <c r="AWR219"/>
      <c r="AWS219"/>
      <c r="AWT219"/>
      <c r="AWU219"/>
      <c r="AWV219"/>
      <c r="AWW219"/>
      <c r="AWX219"/>
      <c r="AWY219"/>
      <c r="AWZ219"/>
      <c r="AXA219"/>
      <c r="AXB219"/>
      <c r="AXC219"/>
      <c r="AXD219"/>
      <c r="AXE219"/>
      <c r="AXF219"/>
      <c r="AXG219"/>
      <c r="AXH219"/>
      <c r="AXI219"/>
      <c r="AXJ219"/>
      <c r="AXK219"/>
      <c r="AXL219"/>
      <c r="AXM219"/>
      <c r="AXN219"/>
      <c r="AXO219"/>
      <c r="AXP219"/>
      <c r="AXQ219"/>
      <c r="AXR219"/>
      <c r="AXS219"/>
      <c r="AXT219"/>
      <c r="AXU219"/>
      <c r="AXV219"/>
      <c r="AXW219"/>
      <c r="AXX219"/>
      <c r="AXY219"/>
      <c r="AXZ219"/>
      <c r="AYA219"/>
      <c r="AYB219"/>
      <c r="AYC219"/>
      <c r="AYD219"/>
      <c r="AYE219"/>
      <c r="AYF219"/>
      <c r="AYG219"/>
      <c r="AYH219"/>
      <c r="AYI219"/>
      <c r="AYJ219"/>
      <c r="AYK219"/>
      <c r="AYL219"/>
      <c r="AYM219"/>
      <c r="AYN219"/>
      <c r="AYO219"/>
      <c r="AYP219"/>
      <c r="AYQ219"/>
      <c r="AYR219"/>
      <c r="AYS219"/>
      <c r="AYT219"/>
      <c r="AYU219"/>
      <c r="AYV219"/>
      <c r="AYW219"/>
      <c r="AYX219"/>
      <c r="AYY219"/>
      <c r="AYZ219"/>
      <c r="AZA219"/>
      <c r="AZB219"/>
      <c r="AZC219"/>
      <c r="AZD219"/>
      <c r="AZE219"/>
      <c r="AZF219"/>
      <c r="AZG219"/>
      <c r="AZH219"/>
      <c r="AZI219"/>
      <c r="AZJ219"/>
      <c r="AZK219"/>
      <c r="AZL219"/>
      <c r="AZM219"/>
      <c r="AZN219"/>
      <c r="AZO219"/>
      <c r="AZP219"/>
      <c r="AZQ219"/>
      <c r="AZR219"/>
      <c r="AZS219"/>
      <c r="AZT219"/>
      <c r="AZU219"/>
      <c r="AZV219"/>
      <c r="AZW219"/>
      <c r="AZX219"/>
      <c r="AZY219"/>
      <c r="AZZ219"/>
      <c r="BAA219"/>
      <c r="BAB219"/>
      <c r="BAC219"/>
      <c r="BAD219"/>
      <c r="BAE219"/>
      <c r="BAF219"/>
      <c r="BAG219"/>
      <c r="BAH219"/>
      <c r="BAI219"/>
      <c r="BAJ219"/>
      <c r="BAK219"/>
      <c r="BAL219"/>
      <c r="BAM219"/>
      <c r="BAN219"/>
      <c r="BAO219"/>
      <c r="BAP219"/>
      <c r="BAQ219"/>
      <c r="BAR219"/>
      <c r="BAS219"/>
      <c r="BAT219"/>
      <c r="BAU219"/>
      <c r="BAV219"/>
      <c r="BAW219"/>
      <c r="BAX219"/>
      <c r="BAY219"/>
      <c r="BAZ219"/>
      <c r="BBA219"/>
      <c r="BBB219"/>
      <c r="BBC219"/>
      <c r="BBD219"/>
      <c r="BBE219"/>
      <c r="BBF219"/>
      <c r="BBG219"/>
      <c r="BBH219"/>
      <c r="BBI219"/>
      <c r="BBJ219"/>
      <c r="BBK219"/>
      <c r="BBL219"/>
      <c r="BBM219"/>
      <c r="BBN219"/>
      <c r="BBO219"/>
      <c r="BBP219"/>
      <c r="BBQ219"/>
      <c r="BBR219"/>
      <c r="BBS219"/>
      <c r="BBT219"/>
      <c r="BBU219"/>
      <c r="BBV219"/>
      <c r="BBW219"/>
      <c r="BBX219"/>
      <c r="BBY219"/>
      <c r="BBZ219"/>
      <c r="BCA219"/>
      <c r="BCB219"/>
      <c r="BCC219"/>
      <c r="BCD219"/>
      <c r="BCE219"/>
      <c r="BCF219"/>
      <c r="BCG219"/>
      <c r="BCH219"/>
      <c r="BCI219"/>
      <c r="BCJ219"/>
      <c r="BCK219"/>
      <c r="BCL219"/>
      <c r="BCM219"/>
      <c r="BCN219"/>
      <c r="BCO219"/>
      <c r="BCP219"/>
      <c r="BCQ219"/>
      <c r="BCR219"/>
      <c r="BCS219"/>
      <c r="BCT219"/>
      <c r="BCU219"/>
      <c r="BCV219"/>
      <c r="BCW219"/>
      <c r="BCX219"/>
    </row>
    <row r="220" spans="1:1454" ht="15" customHeight="1">
      <c r="A220" s="8" t="s">
        <v>28</v>
      </c>
      <c r="B220" s="20">
        <v>1538.54</v>
      </c>
      <c r="C220" s="20">
        <v>0.05</v>
      </c>
      <c r="D220" s="20" t="s">
        <v>179</v>
      </c>
      <c r="E220" s="20">
        <v>29.07</v>
      </c>
      <c r="F220" s="20">
        <v>0.53</v>
      </c>
      <c r="G220" s="20">
        <v>0.55000000000000004</v>
      </c>
      <c r="H220" s="20">
        <v>22.49</v>
      </c>
      <c r="I220" s="20">
        <v>1.17</v>
      </c>
      <c r="J220" s="20">
        <v>89.5</v>
      </c>
      <c r="K220" s="20">
        <v>1.2</v>
      </c>
      <c r="L220" s="20">
        <v>56.91</v>
      </c>
      <c r="M220" s="36"/>
      <c r="N220" s="36"/>
      <c r="O220" s="36"/>
      <c r="P220" s="1"/>
    </row>
    <row r="221" spans="1:1454" ht="25.5">
      <c r="A221" s="188" t="s">
        <v>29</v>
      </c>
      <c r="B221" s="3" t="s">
        <v>44</v>
      </c>
      <c r="C221" s="3" t="s">
        <v>45</v>
      </c>
      <c r="D221" s="3" t="s">
        <v>46</v>
      </c>
      <c r="E221" s="3" t="s">
        <v>47</v>
      </c>
      <c r="F221" s="3" t="s">
        <v>48</v>
      </c>
      <c r="G221" s="3" t="s">
        <v>49</v>
      </c>
      <c r="H221" s="36"/>
      <c r="I221" s="305" t="s">
        <v>43</v>
      </c>
      <c r="J221" s="305"/>
      <c r="K221" s="36"/>
      <c r="L221" s="38"/>
      <c r="M221" s="36"/>
      <c r="N221" s="36"/>
      <c r="O221" s="36"/>
      <c r="P221" s="1"/>
    </row>
    <row r="222" spans="1:1454">
      <c r="A222" s="8" t="s">
        <v>27</v>
      </c>
      <c r="B222" s="20">
        <v>1302.06</v>
      </c>
      <c r="C222" s="20">
        <v>279.11</v>
      </c>
      <c r="D222" s="20">
        <v>123.65</v>
      </c>
      <c r="E222" s="20">
        <v>519.92999999999995</v>
      </c>
      <c r="F222" s="20">
        <v>5.77</v>
      </c>
      <c r="G222" s="20">
        <v>0.7</v>
      </c>
      <c r="H222" s="39"/>
      <c r="I222" s="304">
        <v>8.64</v>
      </c>
      <c r="J222" s="304"/>
      <c r="K222" s="36"/>
      <c r="L222" s="38"/>
      <c r="M222" s="36"/>
      <c r="N222" s="36"/>
      <c r="O222" s="36"/>
      <c r="P222" s="1"/>
    </row>
    <row r="223" spans="1:1454">
      <c r="A223" s="8" t="s">
        <v>25</v>
      </c>
      <c r="B223" s="20">
        <v>1452.06</v>
      </c>
      <c r="C223" s="20">
        <v>293.70999999999998</v>
      </c>
      <c r="D223" s="20">
        <v>140.44999999999999</v>
      </c>
      <c r="E223" s="20">
        <v>591.33000000000004</v>
      </c>
      <c r="F223" s="20">
        <v>6.47</v>
      </c>
      <c r="G223" s="20">
        <v>0.9</v>
      </c>
      <c r="H223" s="39"/>
      <c r="I223" s="304">
        <v>10.54</v>
      </c>
      <c r="J223" s="304"/>
      <c r="K223" s="36"/>
      <c r="L223" s="38"/>
      <c r="M223" s="36"/>
      <c r="N223" s="36"/>
      <c r="O223" s="36"/>
      <c r="P223" s="1"/>
    </row>
    <row r="224" spans="1:1454">
      <c r="A224" s="8" t="s">
        <v>28</v>
      </c>
      <c r="B224" s="20">
        <v>1541.49</v>
      </c>
      <c r="C224" s="20">
        <v>299.5</v>
      </c>
      <c r="D224" s="20">
        <v>147.49</v>
      </c>
      <c r="E224" s="20">
        <v>622.09</v>
      </c>
      <c r="F224" s="20">
        <v>6.8</v>
      </c>
      <c r="G224" s="20">
        <v>0.91</v>
      </c>
      <c r="H224" s="39"/>
      <c r="I224" s="304">
        <v>11.21</v>
      </c>
      <c r="J224" s="304"/>
      <c r="K224" s="36"/>
      <c r="L224" s="38"/>
      <c r="M224" s="36"/>
      <c r="N224" s="36"/>
      <c r="O224" s="36"/>
      <c r="P224" s="1"/>
    </row>
    <row r="225" spans="1:16">
      <c r="A225" s="198" t="s">
        <v>73</v>
      </c>
      <c r="B225" s="171"/>
      <c r="C225" s="171"/>
      <c r="D225" s="171"/>
      <c r="E225" s="171"/>
      <c r="F225" s="171"/>
      <c r="G225" s="171"/>
      <c r="H225" s="39"/>
      <c r="I225" s="171"/>
      <c r="J225" s="171"/>
      <c r="K225" s="36"/>
      <c r="L225" s="38"/>
      <c r="M225" s="36"/>
      <c r="N225" s="36"/>
      <c r="O225" s="36"/>
      <c r="P225" s="1"/>
    </row>
    <row r="226" spans="1:16">
      <c r="A226" s="200" t="s">
        <v>16</v>
      </c>
      <c r="B226" s="38"/>
      <c r="C226" s="38"/>
      <c r="D226" s="38"/>
      <c r="E226" s="38"/>
      <c r="F226" s="35"/>
      <c r="G226" s="38"/>
      <c r="H226" s="38"/>
      <c r="I226" s="38"/>
      <c r="J226" s="38"/>
      <c r="K226" s="35"/>
      <c r="L226" s="38"/>
      <c r="M226" s="38"/>
      <c r="N226" s="38"/>
      <c r="O226" s="38"/>
      <c r="P226" s="12"/>
    </row>
    <row r="227" spans="1:16">
      <c r="A227" s="83">
        <v>1</v>
      </c>
      <c r="B227" s="27">
        <v>2</v>
      </c>
      <c r="C227" s="27">
        <v>3</v>
      </c>
      <c r="D227" s="27">
        <v>4</v>
      </c>
      <c r="E227" s="27">
        <v>5</v>
      </c>
      <c r="F227" s="27">
        <v>6</v>
      </c>
      <c r="G227" s="27">
        <v>7</v>
      </c>
      <c r="H227" s="27">
        <v>8</v>
      </c>
      <c r="I227" s="27">
        <v>9</v>
      </c>
      <c r="J227" s="27">
        <v>10</v>
      </c>
      <c r="K227" s="27">
        <v>11</v>
      </c>
      <c r="L227" s="27">
        <v>12</v>
      </c>
      <c r="M227" s="27">
        <v>13</v>
      </c>
      <c r="N227" s="27">
        <v>14</v>
      </c>
      <c r="O227" s="27">
        <v>15</v>
      </c>
      <c r="P227" s="27">
        <v>16</v>
      </c>
    </row>
    <row r="228" spans="1:16">
      <c r="A228" s="8" t="s">
        <v>180</v>
      </c>
      <c r="B228" s="2">
        <v>70</v>
      </c>
      <c r="C228" s="20">
        <v>15.9</v>
      </c>
      <c r="D228" s="20">
        <v>7</v>
      </c>
      <c r="E228" s="20">
        <v>3.7</v>
      </c>
      <c r="F228" s="85">
        <f t="shared" ref="F228:F233" si="45">C228*4+D228*9+E228*4</f>
        <v>141.4</v>
      </c>
      <c r="G228" s="2">
        <v>90</v>
      </c>
      <c r="H228" s="20">
        <v>18.3</v>
      </c>
      <c r="I228" s="20">
        <v>8.4</v>
      </c>
      <c r="J228" s="20">
        <v>6.3</v>
      </c>
      <c r="K228" s="85">
        <f t="shared" ref="K228:K233" si="46">H228*4+I228*9+J228*4</f>
        <v>174</v>
      </c>
      <c r="L228" s="2">
        <v>100</v>
      </c>
      <c r="M228" s="20">
        <v>20.5</v>
      </c>
      <c r="N228" s="20">
        <v>8.8000000000000007</v>
      </c>
      <c r="O228" s="20">
        <v>7.9</v>
      </c>
      <c r="P228" s="85">
        <f t="shared" ref="P228:P233" si="47">M228*4+N228*9+O228*4</f>
        <v>192.79999999999998</v>
      </c>
    </row>
    <row r="229" spans="1:16">
      <c r="A229" s="8" t="s">
        <v>70</v>
      </c>
      <c r="B229" s="2">
        <v>20</v>
      </c>
      <c r="C229" s="20">
        <v>0.5</v>
      </c>
      <c r="D229" s="20">
        <v>3.7</v>
      </c>
      <c r="E229" s="20">
        <v>1.8</v>
      </c>
      <c r="F229" s="85">
        <f t="shared" si="45"/>
        <v>42.500000000000007</v>
      </c>
      <c r="G229" s="2">
        <v>20</v>
      </c>
      <c r="H229" s="20">
        <v>0.5</v>
      </c>
      <c r="I229" s="20">
        <v>3.7</v>
      </c>
      <c r="J229" s="20">
        <v>1.8</v>
      </c>
      <c r="K229" s="85">
        <f t="shared" si="46"/>
        <v>42.500000000000007</v>
      </c>
      <c r="L229" s="2">
        <v>20</v>
      </c>
      <c r="M229" s="20">
        <v>0.5</v>
      </c>
      <c r="N229" s="20">
        <v>3.7</v>
      </c>
      <c r="O229" s="20">
        <v>1.8</v>
      </c>
      <c r="P229" s="85">
        <f t="shared" si="47"/>
        <v>42.500000000000007</v>
      </c>
    </row>
    <row r="230" spans="1:16">
      <c r="A230" s="129" t="s">
        <v>83</v>
      </c>
      <c r="B230" s="113">
        <v>130</v>
      </c>
      <c r="C230" s="93">
        <v>5.68</v>
      </c>
      <c r="D230" s="93">
        <v>5.73</v>
      </c>
      <c r="E230" s="93">
        <v>28.71</v>
      </c>
      <c r="F230" s="106">
        <v>205.41</v>
      </c>
      <c r="G230" s="113">
        <v>150</v>
      </c>
      <c r="H230" s="93">
        <v>6.55</v>
      </c>
      <c r="I230" s="93">
        <v>5.97</v>
      </c>
      <c r="J230" s="93">
        <v>33.08</v>
      </c>
      <c r="K230" s="106">
        <v>231.03</v>
      </c>
      <c r="L230" s="113">
        <v>180</v>
      </c>
      <c r="M230" s="93">
        <v>7.77</v>
      </c>
      <c r="N230" s="93">
        <v>6.31</v>
      </c>
      <c r="O230" s="93">
        <v>39.32</v>
      </c>
      <c r="P230" s="106">
        <v>267.63</v>
      </c>
    </row>
    <row r="231" spans="1:16" ht="25.5">
      <c r="A231" s="91" t="s">
        <v>88</v>
      </c>
      <c r="B231" s="113">
        <v>200</v>
      </c>
      <c r="C231" s="93">
        <v>0.3</v>
      </c>
      <c r="D231" s="93">
        <v>0.4</v>
      </c>
      <c r="E231" s="93">
        <v>15.6</v>
      </c>
      <c r="F231" s="106">
        <v>68.5</v>
      </c>
      <c r="G231" s="113">
        <v>200</v>
      </c>
      <c r="H231" s="93">
        <v>0.3</v>
      </c>
      <c r="I231" s="93">
        <v>0.4</v>
      </c>
      <c r="J231" s="93">
        <v>15.6</v>
      </c>
      <c r="K231" s="106">
        <v>68.5</v>
      </c>
      <c r="L231" s="113">
        <v>200</v>
      </c>
      <c r="M231" s="93">
        <v>0.3</v>
      </c>
      <c r="N231" s="93">
        <v>0.4</v>
      </c>
      <c r="O231" s="93">
        <v>15.6</v>
      </c>
      <c r="P231" s="106">
        <v>68.5</v>
      </c>
    </row>
    <row r="232" spans="1:16" ht="15" customHeight="1">
      <c r="A232" s="8" t="s">
        <v>193</v>
      </c>
      <c r="B232" s="113">
        <v>120</v>
      </c>
      <c r="C232" s="93">
        <v>0.38</v>
      </c>
      <c r="D232" s="93">
        <v>0.05</v>
      </c>
      <c r="E232" s="93">
        <v>15.84</v>
      </c>
      <c r="F232" s="106">
        <v>67.2</v>
      </c>
      <c r="G232" s="113">
        <v>120</v>
      </c>
      <c r="H232" s="93">
        <v>0.38</v>
      </c>
      <c r="I232" s="93">
        <v>0.05</v>
      </c>
      <c r="J232" s="93">
        <v>15.84</v>
      </c>
      <c r="K232" s="106">
        <v>67.2</v>
      </c>
      <c r="L232" s="113">
        <v>120</v>
      </c>
      <c r="M232" s="93">
        <v>0.38</v>
      </c>
      <c r="N232" s="93">
        <v>0.05</v>
      </c>
      <c r="O232" s="93">
        <v>15.84</v>
      </c>
      <c r="P232" s="106">
        <v>67.2</v>
      </c>
    </row>
    <row r="233" spans="1:16" ht="25.5" customHeight="1">
      <c r="A233" s="8" t="s">
        <v>178</v>
      </c>
      <c r="B233" s="2">
        <v>30</v>
      </c>
      <c r="C233" s="20">
        <v>2.2000000000000002</v>
      </c>
      <c r="D233" s="20">
        <v>0.3</v>
      </c>
      <c r="E233" s="20">
        <v>13.8</v>
      </c>
      <c r="F233" s="85">
        <f t="shared" si="45"/>
        <v>66.7</v>
      </c>
      <c r="G233" s="2">
        <v>50</v>
      </c>
      <c r="H233" s="20">
        <v>3</v>
      </c>
      <c r="I233" s="20">
        <v>0.4</v>
      </c>
      <c r="J233" s="20">
        <v>18.3</v>
      </c>
      <c r="K233" s="85">
        <f t="shared" si="46"/>
        <v>88.8</v>
      </c>
      <c r="L233" s="2">
        <v>50</v>
      </c>
      <c r="M233" s="20">
        <v>3</v>
      </c>
      <c r="N233" s="20">
        <v>0.4</v>
      </c>
      <c r="O233" s="20">
        <v>18.3</v>
      </c>
      <c r="P233" s="85">
        <f t="shared" si="47"/>
        <v>88.8</v>
      </c>
    </row>
    <row r="234" spans="1:16">
      <c r="A234" s="21" t="s">
        <v>5</v>
      </c>
      <c r="B234" s="21"/>
      <c r="C234" s="22">
        <f>SUM(C228:C233)</f>
        <v>24.959999999999997</v>
      </c>
      <c r="D234" s="22">
        <f>SUM(D228:D233)</f>
        <v>17.18</v>
      </c>
      <c r="E234" s="22">
        <f>SUM(E228:E233)</f>
        <v>79.45</v>
      </c>
      <c r="F234" s="22">
        <f>SUM(F228:F233)</f>
        <v>591.71</v>
      </c>
      <c r="G234" s="21"/>
      <c r="H234" s="22">
        <f>SUM(H228:H233)</f>
        <v>29.03</v>
      </c>
      <c r="I234" s="22">
        <f>SUM(I228:I233)</f>
        <v>18.919999999999998</v>
      </c>
      <c r="J234" s="22">
        <f>SUM(J228:J233)</f>
        <v>90.92</v>
      </c>
      <c r="K234" s="22">
        <f>SUM(K228:K233)</f>
        <v>672.03</v>
      </c>
      <c r="L234" s="21"/>
      <c r="M234" s="22">
        <f>SUM(M228:M233)</f>
        <v>32.450000000000003</v>
      </c>
      <c r="N234" s="22">
        <f>SUM(N228:N233)</f>
        <v>19.659999999999997</v>
      </c>
      <c r="O234" s="22">
        <f>SUM(O228:O233)</f>
        <v>98.76</v>
      </c>
      <c r="P234" s="22">
        <f>SUM(P228:P233)</f>
        <v>727.43</v>
      </c>
    </row>
    <row r="235" spans="1:16" ht="15" customHeight="1">
      <c r="A235" s="23" t="s">
        <v>24</v>
      </c>
      <c r="B235" s="23"/>
      <c r="C235" s="86">
        <f>C234*4/F234</f>
        <v>0.16873130418617224</v>
      </c>
      <c r="D235" s="86">
        <f>D234*9/F234</f>
        <v>0.26131043923543629</v>
      </c>
      <c r="E235" s="86">
        <f>E234*4/F234</f>
        <v>0.5370874245829883</v>
      </c>
      <c r="F235" s="86">
        <f>F234/2100</f>
        <v>0.28176666666666667</v>
      </c>
      <c r="G235" s="23"/>
      <c r="H235" s="86">
        <f>H234*4/K234</f>
        <v>0.17278990521256493</v>
      </c>
      <c r="I235" s="86">
        <f>I234*9/K234</f>
        <v>0.2533815454667202</v>
      </c>
      <c r="J235" s="86">
        <f>J234*4/K234</f>
        <v>0.54116631697989681</v>
      </c>
      <c r="K235" s="86">
        <f>K234/2450</f>
        <v>0.27429795918367345</v>
      </c>
      <c r="L235" s="23"/>
      <c r="M235" s="86">
        <f>M234*4/P234</f>
        <v>0.17843641312566161</v>
      </c>
      <c r="N235" s="86">
        <f>N234*9/P234</f>
        <v>0.24323989937176083</v>
      </c>
      <c r="O235" s="86">
        <f>O234*4/P234</f>
        <v>0.54306256272081166</v>
      </c>
      <c r="P235" s="86">
        <f>P234/2700</f>
        <v>0.2694185185185185</v>
      </c>
    </row>
    <row r="236" spans="1:16">
      <c r="A236" s="34"/>
      <c r="B236" s="34"/>
      <c r="C236" s="36"/>
      <c r="D236" s="36"/>
      <c r="E236" s="36"/>
      <c r="F236" s="36"/>
      <c r="G236" s="34"/>
      <c r="H236" s="36"/>
      <c r="I236" s="36"/>
      <c r="J236" s="36"/>
      <c r="K236" s="36"/>
      <c r="L236" s="34"/>
      <c r="M236" s="36"/>
      <c r="N236" s="36"/>
      <c r="O236" s="36"/>
      <c r="P236" s="1"/>
    </row>
    <row r="237" spans="1:16" ht="25.5">
      <c r="A237" s="176" t="s">
        <v>26</v>
      </c>
      <c r="B237" s="2" t="s">
        <v>32</v>
      </c>
      <c r="C237" s="2" t="s">
        <v>33</v>
      </c>
      <c r="D237" s="2" t="s">
        <v>34</v>
      </c>
      <c r="E237" s="2" t="s">
        <v>35</v>
      </c>
      <c r="F237" s="2" t="s">
        <v>36</v>
      </c>
      <c r="G237" s="2" t="s">
        <v>37</v>
      </c>
      <c r="H237" s="2" t="s">
        <v>38</v>
      </c>
      <c r="I237" s="2" t="s">
        <v>39</v>
      </c>
      <c r="J237" s="2" t="s">
        <v>40</v>
      </c>
      <c r="K237" s="2" t="s">
        <v>41</v>
      </c>
      <c r="L237" s="2" t="s">
        <v>42</v>
      </c>
      <c r="M237" s="36"/>
      <c r="N237" s="36"/>
      <c r="O237" s="36"/>
      <c r="P237" s="1"/>
    </row>
    <row r="238" spans="1:16" ht="15" customHeight="1">
      <c r="A238" s="8" t="s">
        <v>27</v>
      </c>
      <c r="B238" s="20">
        <v>195.3</v>
      </c>
      <c r="C238" s="20">
        <v>0.6</v>
      </c>
      <c r="D238" s="20">
        <v>2.5</v>
      </c>
      <c r="E238" s="20">
        <v>6.3</v>
      </c>
      <c r="F238" s="20">
        <v>0.2</v>
      </c>
      <c r="G238" s="20">
        <v>0.1</v>
      </c>
      <c r="H238" s="20">
        <v>6.9</v>
      </c>
      <c r="I238" s="20">
        <v>0.2</v>
      </c>
      <c r="J238" s="20">
        <v>29.6</v>
      </c>
      <c r="K238" s="20">
        <v>1.5</v>
      </c>
      <c r="L238" s="20">
        <v>3.8</v>
      </c>
      <c r="M238" s="36"/>
      <c r="N238" s="36"/>
      <c r="O238" s="36"/>
      <c r="P238" s="1"/>
    </row>
    <row r="239" spans="1:16" ht="15" customHeight="1">
      <c r="A239" s="8" t="s">
        <v>25</v>
      </c>
      <c r="B239" s="20">
        <v>226.5</v>
      </c>
      <c r="C239" s="20">
        <v>0.7</v>
      </c>
      <c r="D239" s="20">
        <v>3.5</v>
      </c>
      <c r="E239" s="20">
        <v>6.3</v>
      </c>
      <c r="F239" s="20">
        <v>0.2</v>
      </c>
      <c r="G239" s="20">
        <v>0.2</v>
      </c>
      <c r="H239" s="20">
        <v>8.1999999999999993</v>
      </c>
      <c r="I239" s="20">
        <v>0.5</v>
      </c>
      <c r="J239" s="20">
        <v>40.299999999999997</v>
      </c>
      <c r="K239" s="20">
        <v>1.8</v>
      </c>
      <c r="L239" s="20">
        <v>9.6999999999999993</v>
      </c>
      <c r="M239" s="36"/>
      <c r="N239" s="36"/>
      <c r="O239" s="36"/>
      <c r="P239" s="1"/>
    </row>
    <row r="240" spans="1:16">
      <c r="A240" s="8" t="s">
        <v>28</v>
      </c>
      <c r="B240" s="20">
        <v>270.8</v>
      </c>
      <c r="C240" s="20">
        <v>0.8</v>
      </c>
      <c r="D240" s="20">
        <v>3.7</v>
      </c>
      <c r="E240" s="20">
        <v>7.1</v>
      </c>
      <c r="F240" s="20">
        <v>0.3</v>
      </c>
      <c r="G240" s="20">
        <v>0.2</v>
      </c>
      <c r="H240" s="20">
        <v>9.1</v>
      </c>
      <c r="I240" s="20">
        <v>0.5</v>
      </c>
      <c r="J240" s="20">
        <v>44</v>
      </c>
      <c r="K240" s="20">
        <v>2</v>
      </c>
      <c r="L240" s="20">
        <v>11.4</v>
      </c>
      <c r="M240" s="36"/>
      <c r="N240" s="36"/>
      <c r="O240" s="36"/>
      <c r="P240" s="1"/>
    </row>
    <row r="241" spans="1:16" ht="25.5">
      <c r="A241" s="176" t="s">
        <v>29</v>
      </c>
      <c r="B241" s="2" t="s">
        <v>44</v>
      </c>
      <c r="C241" s="2" t="s">
        <v>45</v>
      </c>
      <c r="D241" s="2" t="s">
        <v>46</v>
      </c>
      <c r="E241" s="2" t="s">
        <v>47</v>
      </c>
      <c r="F241" s="2" t="s">
        <v>48</v>
      </c>
      <c r="G241" s="2" t="s">
        <v>49</v>
      </c>
      <c r="H241" s="36"/>
      <c r="I241" s="305" t="s">
        <v>43</v>
      </c>
      <c r="J241" s="305"/>
      <c r="K241" s="36"/>
      <c r="L241" s="38"/>
      <c r="M241" s="36"/>
      <c r="N241" s="36"/>
      <c r="O241" s="36"/>
      <c r="P241" s="1"/>
    </row>
    <row r="242" spans="1:16">
      <c r="A242" s="8" t="s">
        <v>27</v>
      </c>
      <c r="B242" s="20">
        <v>455</v>
      </c>
      <c r="C242" s="20">
        <v>54.4</v>
      </c>
      <c r="D242" s="20">
        <v>41.3</v>
      </c>
      <c r="E242" s="20">
        <v>215.8</v>
      </c>
      <c r="F242" s="20">
        <v>3</v>
      </c>
      <c r="G242" s="20">
        <v>0.3</v>
      </c>
      <c r="H242" s="39"/>
      <c r="I242" s="304">
        <v>4.9000000000000004</v>
      </c>
      <c r="J242" s="304"/>
      <c r="K242" s="36"/>
      <c r="L242" s="38"/>
      <c r="M242" s="36"/>
      <c r="N242" s="36"/>
      <c r="O242" s="36"/>
      <c r="P242" s="1"/>
    </row>
    <row r="243" spans="1:16">
      <c r="A243" s="8" t="s">
        <v>25</v>
      </c>
      <c r="B243" s="20">
        <v>549.70000000000005</v>
      </c>
      <c r="C243" s="20">
        <v>64.2</v>
      </c>
      <c r="D243" s="20">
        <v>52</v>
      </c>
      <c r="E243" s="20">
        <v>265.7</v>
      </c>
      <c r="F243" s="20">
        <v>3.5</v>
      </c>
      <c r="G243" s="20">
        <v>0.5</v>
      </c>
      <c r="H243" s="39"/>
      <c r="I243" s="304">
        <v>6.4</v>
      </c>
      <c r="J243" s="304"/>
      <c r="K243" s="36"/>
      <c r="L243" s="38"/>
      <c r="M243" s="36"/>
      <c r="N243" s="36"/>
      <c r="O243" s="36"/>
      <c r="P243" s="1"/>
    </row>
    <row r="244" spans="1:16">
      <c r="A244" s="8" t="s">
        <v>28</v>
      </c>
      <c r="B244" s="20">
        <v>599</v>
      </c>
      <c r="C244" s="20">
        <v>68.900000000000006</v>
      </c>
      <c r="D244" s="20">
        <v>56.4</v>
      </c>
      <c r="E244" s="20">
        <v>294.10000000000002</v>
      </c>
      <c r="F244" s="20">
        <v>3.8</v>
      </c>
      <c r="G244" s="20">
        <v>0.5</v>
      </c>
      <c r="H244" s="39"/>
      <c r="I244" s="304">
        <v>6.6</v>
      </c>
      <c r="J244" s="304"/>
      <c r="K244" s="36"/>
      <c r="L244" s="38"/>
      <c r="M244" s="36"/>
      <c r="N244" s="36"/>
      <c r="O244" s="36"/>
      <c r="P244" s="1"/>
    </row>
    <row r="245" spans="1:16" ht="15" customHeight="1">
      <c r="A245" s="198" t="s">
        <v>73</v>
      </c>
      <c r="B245" s="28"/>
      <c r="C245" s="28"/>
      <c r="D245" s="28"/>
      <c r="E245" s="28"/>
      <c r="F245" s="28"/>
      <c r="G245" s="28"/>
      <c r="H245" s="36"/>
      <c r="I245" s="36"/>
      <c r="J245" s="36"/>
      <c r="K245" s="36"/>
      <c r="L245" s="34"/>
      <c r="M245" s="36"/>
      <c r="N245" s="36"/>
      <c r="O245" s="36"/>
      <c r="P245" s="1"/>
    </row>
    <row r="246" spans="1:16" ht="15" customHeight="1">
      <c r="A246" s="200" t="s">
        <v>17</v>
      </c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4"/>
    </row>
    <row r="247" spans="1:16">
      <c r="A247" s="83">
        <v>1</v>
      </c>
      <c r="B247" s="27">
        <v>2</v>
      </c>
      <c r="C247" s="27">
        <v>3</v>
      </c>
      <c r="D247" s="27">
        <v>4</v>
      </c>
      <c r="E247" s="27">
        <v>5</v>
      </c>
      <c r="F247" s="27">
        <v>6</v>
      </c>
      <c r="G247" s="27">
        <v>7</v>
      </c>
      <c r="H247" s="27">
        <v>8</v>
      </c>
      <c r="I247" s="27">
        <v>9</v>
      </c>
      <c r="J247" s="27">
        <v>10</v>
      </c>
      <c r="K247" s="27">
        <v>11</v>
      </c>
      <c r="L247" s="27">
        <v>12</v>
      </c>
      <c r="M247" s="27">
        <v>13</v>
      </c>
      <c r="N247" s="27">
        <v>14</v>
      </c>
      <c r="O247" s="27">
        <v>15</v>
      </c>
      <c r="P247" s="27">
        <v>16</v>
      </c>
    </row>
    <row r="248" spans="1:16">
      <c r="A248" s="91" t="s">
        <v>181</v>
      </c>
      <c r="B248" s="113">
        <v>70</v>
      </c>
      <c r="C248" s="93">
        <v>15.5</v>
      </c>
      <c r="D248" s="93">
        <v>2.9</v>
      </c>
      <c r="E248" s="93">
        <v>4.2</v>
      </c>
      <c r="F248" s="106">
        <f t="shared" ref="F248:F251" si="48">C248*4+D248*9+E248*4</f>
        <v>104.89999999999999</v>
      </c>
      <c r="G248" s="113">
        <v>90</v>
      </c>
      <c r="H248" s="93">
        <v>18.8</v>
      </c>
      <c r="I248" s="93">
        <v>3.7</v>
      </c>
      <c r="J248" s="93">
        <v>4.5999999999999996</v>
      </c>
      <c r="K248" s="106">
        <f t="shared" ref="K248:K251" si="49">H248*4+I248*9+J248*4</f>
        <v>126.9</v>
      </c>
      <c r="L248" s="113">
        <v>100</v>
      </c>
      <c r="M248" s="93">
        <v>19.899999999999999</v>
      </c>
      <c r="N248" s="93">
        <v>4.5</v>
      </c>
      <c r="O248" s="93">
        <v>4.9000000000000004</v>
      </c>
      <c r="P248" s="106">
        <f t="shared" ref="P248:P251" si="50">M248*4+N248*9+O248*4</f>
        <v>139.69999999999999</v>
      </c>
    </row>
    <row r="249" spans="1:16">
      <c r="A249" s="91" t="s">
        <v>182</v>
      </c>
      <c r="B249" s="113">
        <v>130</v>
      </c>
      <c r="C249" s="93">
        <v>3.2</v>
      </c>
      <c r="D249" s="93">
        <v>7</v>
      </c>
      <c r="E249" s="93">
        <v>32.5</v>
      </c>
      <c r="F249" s="106">
        <f t="shared" si="48"/>
        <v>205.8</v>
      </c>
      <c r="G249" s="113">
        <v>150</v>
      </c>
      <c r="H249" s="93">
        <v>3.9</v>
      </c>
      <c r="I249" s="93">
        <v>7</v>
      </c>
      <c r="J249" s="93">
        <v>39.6</v>
      </c>
      <c r="K249" s="106">
        <f t="shared" si="49"/>
        <v>237</v>
      </c>
      <c r="L249" s="113">
        <v>180</v>
      </c>
      <c r="M249" s="93">
        <v>4.5999999999999996</v>
      </c>
      <c r="N249" s="93">
        <v>6.5</v>
      </c>
      <c r="O249" s="93">
        <v>45.1</v>
      </c>
      <c r="P249" s="106">
        <f t="shared" si="50"/>
        <v>257.3</v>
      </c>
    </row>
    <row r="250" spans="1:16" ht="25.5">
      <c r="A250" s="129" t="s">
        <v>62</v>
      </c>
      <c r="B250" s="113">
        <v>200</v>
      </c>
      <c r="C250" s="93">
        <v>0.1</v>
      </c>
      <c r="D250" s="93">
        <v>0.1</v>
      </c>
      <c r="E250" s="93">
        <v>8.1999999999999993</v>
      </c>
      <c r="F250" s="106">
        <v>34.099999999999994</v>
      </c>
      <c r="G250" s="113">
        <v>200</v>
      </c>
      <c r="H250" s="93">
        <v>0.1</v>
      </c>
      <c r="I250" s="93">
        <v>0.1</v>
      </c>
      <c r="J250" s="93">
        <v>8.1999999999999993</v>
      </c>
      <c r="K250" s="106">
        <v>34.099999999999994</v>
      </c>
      <c r="L250" s="113">
        <v>200</v>
      </c>
      <c r="M250" s="93">
        <v>0.1</v>
      </c>
      <c r="N250" s="93">
        <v>0.1</v>
      </c>
      <c r="O250" s="93">
        <v>8.1999999999999993</v>
      </c>
      <c r="P250" s="106">
        <v>46.2</v>
      </c>
    </row>
    <row r="251" spans="1:16" ht="25.5">
      <c r="A251" s="91" t="s">
        <v>146</v>
      </c>
      <c r="B251" s="113">
        <v>30</v>
      </c>
      <c r="C251" s="93">
        <v>2.2000000000000002</v>
      </c>
      <c r="D251" s="93">
        <v>0.3</v>
      </c>
      <c r="E251" s="93">
        <v>13.8</v>
      </c>
      <c r="F251" s="106">
        <f t="shared" si="48"/>
        <v>66.7</v>
      </c>
      <c r="G251" s="113">
        <v>50</v>
      </c>
      <c r="H251" s="93">
        <v>3</v>
      </c>
      <c r="I251" s="93">
        <v>0.4</v>
      </c>
      <c r="J251" s="93">
        <v>18.3</v>
      </c>
      <c r="K251" s="106">
        <f t="shared" si="49"/>
        <v>88.8</v>
      </c>
      <c r="L251" s="113">
        <v>50</v>
      </c>
      <c r="M251" s="93">
        <v>3</v>
      </c>
      <c r="N251" s="93">
        <v>0.4</v>
      </c>
      <c r="O251" s="93">
        <v>18.3</v>
      </c>
      <c r="P251" s="106">
        <f t="shared" si="50"/>
        <v>88.8</v>
      </c>
    </row>
    <row r="252" spans="1:16">
      <c r="A252" s="21" t="s">
        <v>5</v>
      </c>
      <c r="B252" s="21"/>
      <c r="C252" s="22">
        <f>SUM(C248:C251)</f>
        <v>21</v>
      </c>
      <c r="D252" s="22">
        <f>SUM(D248:D251)</f>
        <v>10.3</v>
      </c>
      <c r="E252" s="22">
        <f>SUM(E248:E251)</f>
        <v>58.7</v>
      </c>
      <c r="F252" s="22">
        <f>SUM(F248:F251)</f>
        <v>411.49999999999994</v>
      </c>
      <c r="G252" s="21"/>
      <c r="H252" s="22">
        <f>SUM(H248:H251)</f>
        <v>25.8</v>
      </c>
      <c r="I252" s="22">
        <f>SUM(I248:I251)</f>
        <v>11.2</v>
      </c>
      <c r="J252" s="22">
        <f>SUM(J248:J251)</f>
        <v>70.7</v>
      </c>
      <c r="K252" s="22">
        <f>SUM(K248:K251)</f>
        <v>486.8</v>
      </c>
      <c r="L252" s="21"/>
      <c r="M252" s="22">
        <f>SUM(M248:M251)</f>
        <v>27.6</v>
      </c>
      <c r="N252" s="22">
        <f>SUM(N248:N251)</f>
        <v>11.5</v>
      </c>
      <c r="O252" s="22">
        <f>SUM(O248:O251)</f>
        <v>76.5</v>
      </c>
      <c r="P252" s="22">
        <f>SUM(P248:P251)</f>
        <v>532</v>
      </c>
    </row>
    <row r="253" spans="1:16">
      <c r="A253" s="23" t="s">
        <v>24</v>
      </c>
      <c r="B253" s="23"/>
      <c r="C253" s="86">
        <f>C252*4/F252</f>
        <v>0.20413122721749699</v>
      </c>
      <c r="D253" s="86">
        <f>D252*9/F252</f>
        <v>0.22527339003645205</v>
      </c>
      <c r="E253" s="86">
        <f>E252*4/F252</f>
        <v>0.57059538274605115</v>
      </c>
      <c r="F253" s="143">
        <f>F252/2100</f>
        <v>0.19595238095238093</v>
      </c>
      <c r="G253" s="23"/>
      <c r="H253" s="86">
        <f>H252*4/K252</f>
        <v>0.21199671322925226</v>
      </c>
      <c r="I253" s="86">
        <f>I252*9/K252</f>
        <v>0.20706655710764174</v>
      </c>
      <c r="J253" s="86">
        <f>J252*4/K252</f>
        <v>0.58093672966310606</v>
      </c>
      <c r="K253" s="143">
        <f>K252/2450</f>
        <v>0.19869387755102041</v>
      </c>
      <c r="L253" s="23"/>
      <c r="M253" s="86">
        <f>M252*4/P252</f>
        <v>0.20751879699248121</v>
      </c>
      <c r="N253" s="86">
        <f>N252*9/P252</f>
        <v>0.19454887218045114</v>
      </c>
      <c r="O253" s="86">
        <f>O252*4/P252</f>
        <v>0.57518796992481203</v>
      </c>
      <c r="P253" s="143">
        <f>P252/2700</f>
        <v>0.19703703703703704</v>
      </c>
    </row>
    <row r="254" spans="1:16">
      <c r="A254" s="34"/>
      <c r="B254" s="35"/>
      <c r="C254" s="36"/>
      <c r="D254" s="36"/>
      <c r="E254" s="36"/>
      <c r="F254" s="36"/>
      <c r="G254" s="35"/>
      <c r="H254" s="36"/>
      <c r="I254" s="36"/>
      <c r="J254" s="36"/>
      <c r="K254" s="36"/>
      <c r="L254" s="35"/>
      <c r="M254" s="36"/>
      <c r="N254" s="36"/>
      <c r="O254" s="36"/>
      <c r="P254" s="1"/>
    </row>
    <row r="255" spans="1:16" ht="25.5">
      <c r="A255" s="176" t="s">
        <v>26</v>
      </c>
      <c r="B255" s="2" t="s">
        <v>32</v>
      </c>
      <c r="C255" s="2" t="s">
        <v>33</v>
      </c>
      <c r="D255" s="2" t="s">
        <v>34</v>
      </c>
      <c r="E255" s="2" t="s">
        <v>35</v>
      </c>
      <c r="F255" s="2" t="s">
        <v>36</v>
      </c>
      <c r="G255" s="2" t="s">
        <v>37</v>
      </c>
      <c r="H255" s="2" t="s">
        <v>38</v>
      </c>
      <c r="I255" s="2" t="s">
        <v>39</v>
      </c>
      <c r="J255" s="2" t="s">
        <v>40</v>
      </c>
      <c r="K255" s="2" t="s">
        <v>41</v>
      </c>
      <c r="L255" s="2" t="s">
        <v>42</v>
      </c>
      <c r="M255" s="36"/>
      <c r="N255" s="36"/>
      <c r="O255" s="36"/>
      <c r="P255" s="1"/>
    </row>
    <row r="256" spans="1:16">
      <c r="A256" s="8" t="s">
        <v>27</v>
      </c>
      <c r="B256" s="20">
        <v>438.1</v>
      </c>
      <c r="C256" s="20">
        <v>0.2</v>
      </c>
      <c r="D256" s="20">
        <v>1.7</v>
      </c>
      <c r="E256" s="20">
        <v>10.6</v>
      </c>
      <c r="F256" s="20">
        <v>0</v>
      </c>
      <c r="G256" s="20">
        <v>0.3</v>
      </c>
      <c r="H256" s="20">
        <v>12</v>
      </c>
      <c r="I256" s="20">
        <v>0.4</v>
      </c>
      <c r="J256" s="20">
        <v>35.1</v>
      </c>
      <c r="K256" s="20">
        <v>0.6</v>
      </c>
      <c r="L256" s="20">
        <v>10</v>
      </c>
      <c r="M256" s="36"/>
      <c r="N256" s="36"/>
      <c r="O256" s="36"/>
      <c r="P256" s="1"/>
    </row>
    <row r="257" spans="1:17">
      <c r="A257" s="8" t="s">
        <v>25</v>
      </c>
      <c r="B257" s="20">
        <v>518.9</v>
      </c>
      <c r="C257" s="20">
        <v>0.2</v>
      </c>
      <c r="D257" s="20">
        <v>1.9</v>
      </c>
      <c r="E257" s="20">
        <v>11.7</v>
      </c>
      <c r="F257" s="20">
        <v>0.3</v>
      </c>
      <c r="G257" s="20">
        <v>0.3</v>
      </c>
      <c r="H257" s="20">
        <v>14.6</v>
      </c>
      <c r="I257" s="20">
        <v>0.5</v>
      </c>
      <c r="J257" s="20">
        <v>43.8</v>
      </c>
      <c r="K257" s="20">
        <v>0.7</v>
      </c>
      <c r="L257" s="20">
        <v>10.6</v>
      </c>
      <c r="M257" s="36"/>
      <c r="N257" s="36"/>
      <c r="O257" s="36"/>
      <c r="P257" s="1"/>
    </row>
    <row r="258" spans="1:17">
      <c r="A258" s="8" t="s">
        <v>28</v>
      </c>
      <c r="B258" s="20">
        <v>665.5</v>
      </c>
      <c r="C258" s="20">
        <v>0.1</v>
      </c>
      <c r="D258" s="20">
        <v>2</v>
      </c>
      <c r="E258" s="20">
        <v>12.3</v>
      </c>
      <c r="F258" s="20">
        <v>0.3</v>
      </c>
      <c r="G258" s="20">
        <v>0.4</v>
      </c>
      <c r="H258" s="20">
        <v>15.9</v>
      </c>
      <c r="I258" s="20">
        <v>0.5</v>
      </c>
      <c r="J258" s="20">
        <v>48.1</v>
      </c>
      <c r="K258" s="20">
        <v>0.7</v>
      </c>
      <c r="L258" s="20">
        <v>14.6</v>
      </c>
      <c r="M258" s="36"/>
      <c r="N258" s="36"/>
      <c r="O258" s="36"/>
      <c r="P258" s="1"/>
    </row>
    <row r="259" spans="1:17" ht="25.5">
      <c r="A259" s="176" t="s">
        <v>29</v>
      </c>
      <c r="B259" s="3" t="s">
        <v>44</v>
      </c>
      <c r="C259" s="3" t="s">
        <v>45</v>
      </c>
      <c r="D259" s="3" t="s">
        <v>46</v>
      </c>
      <c r="E259" s="3" t="s">
        <v>47</v>
      </c>
      <c r="F259" s="3" t="s">
        <v>48</v>
      </c>
      <c r="G259" s="3" t="s">
        <v>49</v>
      </c>
      <c r="H259" s="36"/>
      <c r="I259" s="305" t="s">
        <v>43</v>
      </c>
      <c r="J259" s="305"/>
      <c r="K259" s="36"/>
      <c r="L259" s="38"/>
      <c r="M259" s="36"/>
      <c r="N259" s="36"/>
      <c r="O259" s="36"/>
      <c r="P259" s="1"/>
    </row>
    <row r="260" spans="1:17" ht="15" customHeight="1">
      <c r="A260" s="8" t="s">
        <v>27</v>
      </c>
      <c r="B260" s="20">
        <v>628.20000000000005</v>
      </c>
      <c r="C260" s="20">
        <v>156.4</v>
      </c>
      <c r="D260" s="20">
        <v>54.2</v>
      </c>
      <c r="E260" s="20">
        <v>307.60000000000002</v>
      </c>
      <c r="F260" s="20">
        <v>1.6</v>
      </c>
      <c r="G260" s="20">
        <v>0.3</v>
      </c>
      <c r="H260" s="39"/>
      <c r="I260" s="304">
        <v>4.8</v>
      </c>
      <c r="J260" s="304"/>
      <c r="K260" s="36"/>
      <c r="L260" s="38"/>
      <c r="M260" s="36"/>
      <c r="N260" s="36"/>
      <c r="O260" s="36"/>
      <c r="P260" s="1"/>
    </row>
    <row r="261" spans="1:17" ht="15" customHeight="1">
      <c r="A261" s="8" t="s">
        <v>25</v>
      </c>
      <c r="B261" s="20">
        <v>751</v>
      </c>
      <c r="C261" s="20">
        <v>167</v>
      </c>
      <c r="D261" s="20">
        <v>67.599999999999994</v>
      </c>
      <c r="E261" s="20">
        <v>374.5</v>
      </c>
      <c r="F261" s="20">
        <v>2</v>
      </c>
      <c r="G261" s="20">
        <v>0.5</v>
      </c>
      <c r="H261" s="39"/>
      <c r="I261" s="304">
        <v>6.4</v>
      </c>
      <c r="J261" s="304"/>
      <c r="K261" s="36"/>
      <c r="L261" s="38"/>
      <c r="M261" s="36"/>
      <c r="N261" s="36"/>
      <c r="O261" s="36"/>
      <c r="P261" s="1"/>
    </row>
    <row r="262" spans="1:17" s="131" customFormat="1" ht="15.4" customHeight="1">
      <c r="A262" s="8" t="s">
        <v>28</v>
      </c>
      <c r="B262" s="20">
        <v>837.2</v>
      </c>
      <c r="C262" s="20">
        <v>183.8</v>
      </c>
      <c r="D262" s="20">
        <v>73.099999999999994</v>
      </c>
      <c r="E262" s="20">
        <v>399.7</v>
      </c>
      <c r="F262" s="20">
        <v>2.5</v>
      </c>
      <c r="G262" s="20">
        <v>0.5</v>
      </c>
      <c r="H262" s="39"/>
      <c r="I262" s="304">
        <v>7</v>
      </c>
      <c r="J262" s="304"/>
      <c r="K262" s="36"/>
      <c r="L262" s="38"/>
      <c r="M262" s="36"/>
      <c r="N262" s="36"/>
      <c r="O262" s="36"/>
      <c r="P262" s="1"/>
      <c r="Q262"/>
    </row>
    <row r="263" spans="1:17">
      <c r="A263" s="198" t="s">
        <v>73</v>
      </c>
      <c r="B263" s="171"/>
      <c r="C263" s="171"/>
      <c r="D263" s="171"/>
      <c r="E263" s="171"/>
      <c r="F263" s="171"/>
      <c r="G263" s="171"/>
      <c r="H263" s="39"/>
      <c r="I263" s="171"/>
      <c r="J263" s="171"/>
      <c r="K263" s="36"/>
      <c r="L263" s="38"/>
      <c r="M263" s="36"/>
      <c r="N263" s="36"/>
      <c r="O263" s="36"/>
      <c r="P263" s="1"/>
    </row>
    <row r="264" spans="1:17">
      <c r="A264" s="200" t="s">
        <v>18</v>
      </c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10"/>
    </row>
    <row r="265" spans="1:17">
      <c r="A265" s="83">
        <v>1</v>
      </c>
      <c r="B265" s="27">
        <v>2</v>
      </c>
      <c r="C265" s="27">
        <v>3</v>
      </c>
      <c r="D265" s="27">
        <v>4</v>
      </c>
      <c r="E265" s="27">
        <v>5</v>
      </c>
      <c r="F265" s="27">
        <v>6</v>
      </c>
      <c r="G265" s="27">
        <v>7</v>
      </c>
      <c r="H265" s="27">
        <v>8</v>
      </c>
      <c r="I265" s="27">
        <v>9</v>
      </c>
      <c r="J265" s="27">
        <v>10</v>
      </c>
      <c r="K265" s="27">
        <v>11</v>
      </c>
      <c r="L265" s="27">
        <v>12</v>
      </c>
      <c r="M265" s="27">
        <v>13</v>
      </c>
      <c r="N265" s="27">
        <v>14</v>
      </c>
      <c r="O265" s="27">
        <v>15</v>
      </c>
      <c r="P265" s="27">
        <v>16</v>
      </c>
    </row>
    <row r="266" spans="1:17">
      <c r="A266" s="138" t="s">
        <v>203</v>
      </c>
      <c r="B266" s="130">
        <v>120</v>
      </c>
      <c r="C266" s="130">
        <v>0.8</v>
      </c>
      <c r="D266" s="130">
        <v>0.1</v>
      </c>
      <c r="E266" s="130">
        <v>4.0999999999999996</v>
      </c>
      <c r="F266" s="130">
        <v>20.9</v>
      </c>
      <c r="G266" s="130">
        <v>80</v>
      </c>
      <c r="H266" s="130">
        <v>1</v>
      </c>
      <c r="I266" s="130">
        <v>0.2</v>
      </c>
      <c r="J266" s="130">
        <v>5.7</v>
      </c>
      <c r="K266" s="130">
        <v>29</v>
      </c>
      <c r="L266" s="130">
        <v>100</v>
      </c>
      <c r="M266" s="130">
        <v>1.3</v>
      </c>
      <c r="N266" s="130">
        <v>0.2</v>
      </c>
      <c r="O266" s="130">
        <v>7</v>
      </c>
      <c r="P266" s="130">
        <v>36</v>
      </c>
    </row>
    <row r="267" spans="1:17">
      <c r="A267" s="8" t="s">
        <v>183</v>
      </c>
      <c r="B267" s="2">
        <v>70</v>
      </c>
      <c r="C267" s="20">
        <v>14.09</v>
      </c>
      <c r="D267" s="20">
        <v>4.5599999999999996</v>
      </c>
      <c r="E267" s="20">
        <v>10.32</v>
      </c>
      <c r="F267" s="85">
        <f t="shared" ref="F267:F271" si="51">C267*4+D267*9+E267*4</f>
        <v>138.68</v>
      </c>
      <c r="G267" s="2">
        <v>90</v>
      </c>
      <c r="H267" s="20">
        <v>16.329999999999998</v>
      </c>
      <c r="I267" s="20">
        <v>5</v>
      </c>
      <c r="J267" s="20">
        <v>12.28</v>
      </c>
      <c r="K267" s="85">
        <f t="shared" ref="K267:K271" si="52">H267*4+I267*9+J267*4</f>
        <v>159.44</v>
      </c>
      <c r="L267" s="2">
        <v>100</v>
      </c>
      <c r="M267" s="20">
        <v>18.22</v>
      </c>
      <c r="N267" s="20">
        <v>6.84</v>
      </c>
      <c r="O267" s="20">
        <v>13.17</v>
      </c>
      <c r="P267" s="85">
        <f t="shared" ref="P267:P271" si="53">M267*4+N267*9+O267*4</f>
        <v>187.12</v>
      </c>
    </row>
    <row r="268" spans="1:17" ht="15" customHeight="1">
      <c r="A268" s="8" t="s">
        <v>70</v>
      </c>
      <c r="B268" s="2">
        <v>20</v>
      </c>
      <c r="C268" s="20">
        <v>0.5</v>
      </c>
      <c r="D268" s="20">
        <v>3.7</v>
      </c>
      <c r="E268" s="20">
        <v>1.8</v>
      </c>
      <c r="F268" s="85">
        <f t="shared" si="51"/>
        <v>42.500000000000007</v>
      </c>
      <c r="G268" s="2">
        <v>20</v>
      </c>
      <c r="H268" s="20">
        <v>0.5</v>
      </c>
      <c r="I268" s="20">
        <v>3.7</v>
      </c>
      <c r="J268" s="20">
        <v>1.8</v>
      </c>
      <c r="K268" s="85">
        <f t="shared" si="52"/>
        <v>42.500000000000007</v>
      </c>
      <c r="L268" s="2">
        <v>20</v>
      </c>
      <c r="M268" s="20">
        <v>0.5</v>
      </c>
      <c r="N268" s="20">
        <v>3.7</v>
      </c>
      <c r="O268" s="20">
        <v>1.8</v>
      </c>
      <c r="P268" s="85">
        <f t="shared" si="53"/>
        <v>42.500000000000007</v>
      </c>
    </row>
    <row r="269" spans="1:17" ht="16.899999999999999" customHeight="1">
      <c r="A269" s="8" t="s">
        <v>68</v>
      </c>
      <c r="B269" s="2">
        <v>130</v>
      </c>
      <c r="C269" s="20">
        <v>13.5</v>
      </c>
      <c r="D269" s="20">
        <v>3.7</v>
      </c>
      <c r="E269" s="20">
        <v>23.5</v>
      </c>
      <c r="F269" s="85">
        <f t="shared" si="51"/>
        <v>181.3</v>
      </c>
      <c r="G269" s="2">
        <v>150</v>
      </c>
      <c r="H269" s="20">
        <v>15.8</v>
      </c>
      <c r="I269" s="20">
        <v>4.5999999999999996</v>
      </c>
      <c r="J269" s="20">
        <v>27.5</v>
      </c>
      <c r="K269" s="85">
        <f t="shared" si="52"/>
        <v>214.6</v>
      </c>
      <c r="L269" s="2">
        <v>180</v>
      </c>
      <c r="M269" s="20">
        <v>19.100000000000001</v>
      </c>
      <c r="N269" s="20">
        <v>4.8</v>
      </c>
      <c r="O269" s="20">
        <v>33.4</v>
      </c>
      <c r="P269" s="85">
        <f t="shared" si="53"/>
        <v>253.2</v>
      </c>
    </row>
    <row r="270" spans="1:17" ht="15" customHeight="1">
      <c r="A270" s="44" t="s">
        <v>142</v>
      </c>
      <c r="B270" s="45">
        <v>200</v>
      </c>
      <c r="C270" s="43">
        <v>0.3</v>
      </c>
      <c r="D270" s="43">
        <v>0.4</v>
      </c>
      <c r="E270" s="43">
        <v>15.6</v>
      </c>
      <c r="F270" s="85">
        <f t="shared" si="51"/>
        <v>67.2</v>
      </c>
      <c r="G270" s="45">
        <v>200</v>
      </c>
      <c r="H270" s="43">
        <v>0.3</v>
      </c>
      <c r="I270" s="43">
        <v>0.4</v>
      </c>
      <c r="J270" s="43">
        <v>15.6</v>
      </c>
      <c r="K270" s="85">
        <f t="shared" si="52"/>
        <v>67.2</v>
      </c>
      <c r="L270" s="45">
        <v>200</v>
      </c>
      <c r="M270" s="43">
        <v>0.3</v>
      </c>
      <c r="N270" s="43">
        <v>0.4</v>
      </c>
      <c r="O270" s="43">
        <v>15.6</v>
      </c>
      <c r="P270" s="85">
        <f t="shared" si="53"/>
        <v>67.2</v>
      </c>
    </row>
    <row r="271" spans="1:17" ht="25.5" customHeight="1">
      <c r="A271" s="8" t="s">
        <v>146</v>
      </c>
      <c r="B271" s="2">
        <v>30</v>
      </c>
      <c r="C271" s="20">
        <v>2.2000000000000002</v>
      </c>
      <c r="D271" s="20">
        <v>0.3</v>
      </c>
      <c r="E271" s="20">
        <v>13.8</v>
      </c>
      <c r="F271" s="85">
        <f t="shared" si="51"/>
        <v>66.7</v>
      </c>
      <c r="G271" s="2">
        <v>50</v>
      </c>
      <c r="H271" s="20">
        <v>3</v>
      </c>
      <c r="I271" s="20">
        <v>0.4</v>
      </c>
      <c r="J271" s="20">
        <v>18.3</v>
      </c>
      <c r="K271" s="85">
        <f t="shared" si="52"/>
        <v>88.8</v>
      </c>
      <c r="L271" s="2">
        <v>50</v>
      </c>
      <c r="M271" s="20">
        <v>3</v>
      </c>
      <c r="N271" s="20">
        <v>0.4</v>
      </c>
      <c r="O271" s="20">
        <v>18.3</v>
      </c>
      <c r="P271" s="85">
        <f t="shared" si="53"/>
        <v>88.8</v>
      </c>
    </row>
    <row r="272" spans="1:17" ht="15" customHeight="1">
      <c r="A272" s="21" t="s">
        <v>5</v>
      </c>
      <c r="B272" s="21"/>
      <c r="C272" s="22">
        <f>SUM(C266:C271)</f>
        <v>31.39</v>
      </c>
      <c r="D272" s="22">
        <f t="shared" ref="D272:F272" si="54">SUM(D266:D271)</f>
        <v>12.76</v>
      </c>
      <c r="E272" s="22">
        <f t="shared" si="54"/>
        <v>69.12</v>
      </c>
      <c r="F272" s="22">
        <f t="shared" si="54"/>
        <v>517.28</v>
      </c>
      <c r="G272" s="21"/>
      <c r="H272" s="84">
        <f>SUM(H266:H271)</f>
        <v>36.929999999999993</v>
      </c>
      <c r="I272" s="84">
        <f t="shared" ref="I272:K272" si="55">SUM(I266:I271)</f>
        <v>14.3</v>
      </c>
      <c r="J272" s="84">
        <f t="shared" si="55"/>
        <v>81.180000000000007</v>
      </c>
      <c r="K272" s="84">
        <f t="shared" si="55"/>
        <v>601.54</v>
      </c>
      <c r="L272" s="21"/>
      <c r="M272" s="84">
        <f>SUM(M266:M271)</f>
        <v>42.42</v>
      </c>
      <c r="N272" s="84">
        <f t="shared" ref="N272:P272" si="56">SUM(N266:N271)</f>
        <v>16.34</v>
      </c>
      <c r="O272" s="84">
        <f t="shared" si="56"/>
        <v>89.27</v>
      </c>
      <c r="P272" s="84">
        <f t="shared" si="56"/>
        <v>674.81999999999994</v>
      </c>
    </row>
    <row r="273" spans="1:17" ht="15" customHeight="1">
      <c r="A273" s="23" t="s">
        <v>24</v>
      </c>
      <c r="B273" s="23"/>
      <c r="C273" s="86">
        <f>C272*4/F272</f>
        <v>0.24273120940303125</v>
      </c>
      <c r="D273" s="86">
        <f>D272*9/F272</f>
        <v>0.22200742344571608</v>
      </c>
      <c r="E273" s="86">
        <f>E272*4/F272</f>
        <v>0.53448809155583055</v>
      </c>
      <c r="F273" s="143">
        <f>F272/2100</f>
        <v>0.2463238095238095</v>
      </c>
      <c r="G273" s="33"/>
      <c r="H273" s="86">
        <f>H272*4/K272</f>
        <v>0.24556970442530834</v>
      </c>
      <c r="I273" s="86">
        <f>I272*9/K272</f>
        <v>0.21395085946071754</v>
      </c>
      <c r="J273" s="86">
        <f>J272*4/K272</f>
        <v>0.53981447617781031</v>
      </c>
      <c r="K273" s="143">
        <f>K272/2450</f>
        <v>0.24552653061224489</v>
      </c>
      <c r="L273" s="33"/>
      <c r="M273" s="86">
        <f>M272*4/P272</f>
        <v>0.25144482973237309</v>
      </c>
      <c r="N273" s="86">
        <f>N272*9/P272</f>
        <v>0.2179247799413177</v>
      </c>
      <c r="O273" s="86">
        <f>O272*4/P272</f>
        <v>0.52914851367772153</v>
      </c>
      <c r="P273" s="86">
        <f>P272/2700</f>
        <v>0.24993333333333331</v>
      </c>
    </row>
    <row r="274" spans="1:17">
      <c r="A274" s="34"/>
      <c r="B274" s="34"/>
      <c r="C274" s="36"/>
      <c r="D274" s="36"/>
      <c r="E274" s="36"/>
      <c r="F274" s="36"/>
      <c r="G274" s="35"/>
      <c r="H274" s="36"/>
      <c r="I274" s="36"/>
      <c r="J274" s="36"/>
      <c r="K274" s="36"/>
      <c r="L274" s="35"/>
      <c r="M274" s="36"/>
      <c r="N274" s="36"/>
      <c r="O274" s="36"/>
      <c r="P274" s="1"/>
    </row>
    <row r="275" spans="1:17" ht="25.5">
      <c r="A275" s="176" t="s">
        <v>26</v>
      </c>
      <c r="B275" s="2" t="s">
        <v>32</v>
      </c>
      <c r="C275" s="2" t="s">
        <v>33</v>
      </c>
      <c r="D275" s="2" t="s">
        <v>34</v>
      </c>
      <c r="E275" s="2" t="s">
        <v>35</v>
      </c>
      <c r="F275" s="2" t="s">
        <v>36</v>
      </c>
      <c r="G275" s="2" t="s">
        <v>37</v>
      </c>
      <c r="H275" s="2" t="s">
        <v>38</v>
      </c>
      <c r="I275" s="2" t="s">
        <v>39</v>
      </c>
      <c r="J275" s="2" t="s">
        <v>40</v>
      </c>
      <c r="K275" s="2" t="s">
        <v>41</v>
      </c>
      <c r="L275" s="2" t="s">
        <v>42</v>
      </c>
      <c r="M275" s="36"/>
      <c r="N275" s="36"/>
      <c r="O275" s="36"/>
      <c r="P275" s="1"/>
    </row>
    <row r="276" spans="1:17">
      <c r="A276" s="8" t="s">
        <v>27</v>
      </c>
      <c r="B276" s="20">
        <v>107.17</v>
      </c>
      <c r="C276" s="20">
        <v>0.19</v>
      </c>
      <c r="D276" s="20">
        <v>4.33</v>
      </c>
      <c r="E276" s="20">
        <v>59.39</v>
      </c>
      <c r="F276" s="20">
        <v>0.38</v>
      </c>
      <c r="G276" s="20">
        <v>0.33</v>
      </c>
      <c r="H276" s="20">
        <v>8.26</v>
      </c>
      <c r="I276" s="20">
        <v>0.32</v>
      </c>
      <c r="J276" s="20">
        <v>86.83</v>
      </c>
      <c r="K276" s="20">
        <v>1.04</v>
      </c>
      <c r="L276" s="20">
        <v>16.96</v>
      </c>
      <c r="M276" s="36"/>
      <c r="N276" s="36"/>
      <c r="O276" s="36"/>
      <c r="P276" s="1"/>
    </row>
    <row r="277" spans="1:17">
      <c r="A277" s="8" t="s">
        <v>25</v>
      </c>
      <c r="B277" s="20">
        <v>115.41</v>
      </c>
      <c r="C277" s="20">
        <v>0.23</v>
      </c>
      <c r="D277" s="20">
        <v>6.05</v>
      </c>
      <c r="E277" s="20">
        <v>69.239999999999995</v>
      </c>
      <c r="F277" s="20">
        <v>0.5</v>
      </c>
      <c r="G277" s="20">
        <v>0.37</v>
      </c>
      <c r="H277" s="20">
        <v>10.54</v>
      </c>
      <c r="I277" s="20">
        <v>0.46</v>
      </c>
      <c r="J277" s="20">
        <v>109.24</v>
      </c>
      <c r="K277" s="20">
        <v>1.26</v>
      </c>
      <c r="L277" s="20">
        <v>18.28</v>
      </c>
      <c r="M277" s="36"/>
      <c r="N277" s="36"/>
      <c r="O277" s="36"/>
      <c r="P277" s="1"/>
    </row>
    <row r="278" spans="1:17" ht="15" customHeight="1">
      <c r="A278" s="8" t="s">
        <v>28</v>
      </c>
      <c r="B278" s="20">
        <v>100.12</v>
      </c>
      <c r="C278" s="20">
        <v>0.25</v>
      </c>
      <c r="D278" s="20">
        <v>6.17</v>
      </c>
      <c r="E278" s="20">
        <v>82.4</v>
      </c>
      <c r="F278" s="20">
        <v>0.64</v>
      </c>
      <c r="G278" s="20">
        <v>0.46</v>
      </c>
      <c r="H278" s="20">
        <v>11.52</v>
      </c>
      <c r="I278" s="20">
        <v>0.43</v>
      </c>
      <c r="J278" s="20">
        <v>146.03</v>
      </c>
      <c r="K278" s="20">
        <v>1.25</v>
      </c>
      <c r="L278" s="20">
        <v>21.98</v>
      </c>
      <c r="M278" s="36"/>
      <c r="N278" s="36"/>
      <c r="O278" s="36"/>
      <c r="P278" s="1"/>
    </row>
    <row r="279" spans="1:17" ht="25.5">
      <c r="A279" s="176" t="s">
        <v>29</v>
      </c>
      <c r="B279" s="3" t="s">
        <v>44</v>
      </c>
      <c r="C279" s="3" t="s">
        <v>45</v>
      </c>
      <c r="D279" s="3" t="s">
        <v>46</v>
      </c>
      <c r="E279" s="3" t="s">
        <v>47</v>
      </c>
      <c r="F279" s="3" t="s">
        <v>48</v>
      </c>
      <c r="G279" s="3" t="s">
        <v>49</v>
      </c>
      <c r="H279" s="36"/>
      <c r="I279" s="305" t="s">
        <v>43</v>
      </c>
      <c r="J279" s="305"/>
      <c r="K279" s="36"/>
      <c r="L279" s="38"/>
      <c r="M279" s="36"/>
      <c r="N279" s="36"/>
      <c r="O279" s="36"/>
      <c r="P279" s="1"/>
    </row>
    <row r="280" spans="1:17">
      <c r="A280" s="8" t="s">
        <v>27</v>
      </c>
      <c r="B280" s="20">
        <v>1053.75</v>
      </c>
      <c r="C280" s="20">
        <v>228.19</v>
      </c>
      <c r="D280" s="20">
        <v>113.19</v>
      </c>
      <c r="E280" s="20">
        <v>430.23</v>
      </c>
      <c r="F280" s="20">
        <v>4.1100000000000003</v>
      </c>
      <c r="G280" s="20">
        <v>0.6</v>
      </c>
      <c r="H280" s="39"/>
      <c r="I280" s="304">
        <v>16.399999999999999</v>
      </c>
      <c r="J280" s="304"/>
      <c r="K280" s="36"/>
      <c r="L280" s="38"/>
      <c r="M280" s="36"/>
      <c r="N280" s="36"/>
      <c r="O280" s="36"/>
      <c r="P280" s="1"/>
    </row>
    <row r="281" spans="1:17">
      <c r="A281" s="8" t="s">
        <v>25</v>
      </c>
      <c r="B281" s="20">
        <v>1310.1500000000001</v>
      </c>
      <c r="C281" s="20">
        <v>250.99</v>
      </c>
      <c r="D281" s="20">
        <v>138.04</v>
      </c>
      <c r="E281" s="20">
        <v>536.08000000000004</v>
      </c>
      <c r="F281" s="20">
        <v>5.08</v>
      </c>
      <c r="G281" s="20">
        <v>0.71</v>
      </c>
      <c r="H281" s="39"/>
      <c r="I281" s="304">
        <v>19.75</v>
      </c>
      <c r="J281" s="304"/>
      <c r="K281" s="36"/>
      <c r="L281" s="38"/>
      <c r="M281" s="36"/>
      <c r="N281" s="36"/>
      <c r="O281" s="36"/>
      <c r="P281" s="1"/>
    </row>
    <row r="282" spans="1:17">
      <c r="A282" s="8" t="s">
        <v>28</v>
      </c>
      <c r="B282" s="20">
        <v>1540.76</v>
      </c>
      <c r="C282" s="20">
        <v>182.79</v>
      </c>
      <c r="D282" s="20">
        <v>162.91</v>
      </c>
      <c r="E282" s="20">
        <v>557.29999999999995</v>
      </c>
      <c r="F282" s="20">
        <v>5.85</v>
      </c>
      <c r="G282" s="20">
        <v>0.72</v>
      </c>
      <c r="H282" s="39"/>
      <c r="I282" s="304">
        <v>22.61</v>
      </c>
      <c r="J282" s="304"/>
      <c r="K282" s="36"/>
      <c r="L282" s="38"/>
      <c r="M282" s="36"/>
      <c r="N282" s="36"/>
      <c r="O282" s="36"/>
      <c r="P282" s="1"/>
    </row>
    <row r="283" spans="1:17" ht="15" customHeight="1">
      <c r="A283" s="198" t="s">
        <v>73</v>
      </c>
      <c r="B283" s="171"/>
      <c r="C283" s="171"/>
      <c r="D283" s="171"/>
      <c r="E283" s="171"/>
      <c r="F283" s="171"/>
      <c r="G283" s="171"/>
      <c r="H283" s="39"/>
      <c r="I283" s="171"/>
      <c r="J283" s="171"/>
      <c r="K283" s="36"/>
      <c r="L283" s="38"/>
      <c r="M283" s="36"/>
      <c r="N283" s="36"/>
      <c r="O283" s="36"/>
      <c r="P283" s="1"/>
    </row>
    <row r="284" spans="1:17">
      <c r="A284" s="200" t="s">
        <v>19</v>
      </c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4"/>
    </row>
    <row r="285" spans="1:17">
      <c r="A285" s="83">
        <v>1</v>
      </c>
      <c r="B285" s="27">
        <v>2</v>
      </c>
      <c r="C285" s="27">
        <v>3</v>
      </c>
      <c r="D285" s="27">
        <v>4</v>
      </c>
      <c r="E285" s="27">
        <v>5</v>
      </c>
      <c r="F285" s="27">
        <v>6</v>
      </c>
      <c r="G285" s="27">
        <v>7</v>
      </c>
      <c r="H285" s="27">
        <v>8</v>
      </c>
      <c r="I285" s="27">
        <v>9</v>
      </c>
      <c r="J285" s="27">
        <v>10</v>
      </c>
      <c r="K285" s="27">
        <v>11</v>
      </c>
      <c r="L285" s="27">
        <v>12</v>
      </c>
      <c r="M285" s="27">
        <v>13</v>
      </c>
      <c r="N285" s="27">
        <v>14</v>
      </c>
      <c r="O285" s="27">
        <v>15</v>
      </c>
      <c r="P285" s="27">
        <v>16</v>
      </c>
    </row>
    <row r="286" spans="1:17">
      <c r="A286" s="112" t="s">
        <v>197</v>
      </c>
      <c r="B286" s="101">
        <v>200</v>
      </c>
      <c r="C286" s="102">
        <v>6</v>
      </c>
      <c r="D286" s="102">
        <v>8.5</v>
      </c>
      <c r="E286" s="102">
        <v>2.1</v>
      </c>
      <c r="F286" s="102">
        <v>259</v>
      </c>
      <c r="G286" s="101">
        <v>250</v>
      </c>
      <c r="H286" s="102">
        <v>6</v>
      </c>
      <c r="I286" s="102">
        <v>9.5</v>
      </c>
      <c r="J286" s="102">
        <v>3.1</v>
      </c>
      <c r="K286" s="102">
        <v>299.2</v>
      </c>
      <c r="L286" s="101">
        <v>300</v>
      </c>
      <c r="M286" s="102">
        <v>6</v>
      </c>
      <c r="N286" s="102">
        <v>10.5</v>
      </c>
      <c r="O286" s="102">
        <v>4.0999999999999996</v>
      </c>
      <c r="P286" s="102">
        <v>357.8</v>
      </c>
    </row>
    <row r="287" spans="1:17">
      <c r="A287" s="91" t="s">
        <v>153</v>
      </c>
      <c r="B287" s="113">
        <v>200</v>
      </c>
      <c r="C287" s="93">
        <v>7.7</v>
      </c>
      <c r="D287" s="93">
        <v>4.3</v>
      </c>
      <c r="E287" s="93">
        <v>12.9</v>
      </c>
      <c r="F287" s="106">
        <v>132.30000000000001</v>
      </c>
      <c r="G287" s="113">
        <v>200</v>
      </c>
      <c r="H287" s="93">
        <v>7.7</v>
      </c>
      <c r="I287" s="93">
        <v>4.3</v>
      </c>
      <c r="J287" s="93">
        <v>12.9</v>
      </c>
      <c r="K287" s="106">
        <v>132.30000000000001</v>
      </c>
      <c r="L287" s="113">
        <v>200</v>
      </c>
      <c r="M287" s="93">
        <v>7.7</v>
      </c>
      <c r="N287" s="93">
        <v>4.3</v>
      </c>
      <c r="O287" s="93">
        <v>12.9</v>
      </c>
      <c r="P287" s="106">
        <v>132.30000000000001</v>
      </c>
      <c r="Q287" s="131"/>
    </row>
    <row r="288" spans="1:17">
      <c r="A288" s="91" t="s">
        <v>194</v>
      </c>
      <c r="B288" s="113">
        <v>120</v>
      </c>
      <c r="C288" s="93">
        <v>0.38</v>
      </c>
      <c r="D288" s="93">
        <v>0.05</v>
      </c>
      <c r="E288" s="93">
        <v>15.84</v>
      </c>
      <c r="F288" s="106">
        <v>67.2</v>
      </c>
      <c r="G288" s="113">
        <v>120</v>
      </c>
      <c r="H288" s="93">
        <v>0.38</v>
      </c>
      <c r="I288" s="93">
        <v>0.05</v>
      </c>
      <c r="J288" s="93">
        <v>15.84</v>
      </c>
      <c r="K288" s="106">
        <v>67.2</v>
      </c>
      <c r="L288" s="113">
        <v>120</v>
      </c>
      <c r="M288" s="93">
        <v>0.38</v>
      </c>
      <c r="N288" s="93">
        <v>0.05</v>
      </c>
      <c r="O288" s="93">
        <v>15.84</v>
      </c>
      <c r="P288" s="106">
        <v>67.2</v>
      </c>
      <c r="Q288" s="131"/>
    </row>
    <row r="289" spans="1:16" ht="25.5">
      <c r="A289" s="8" t="s">
        <v>146</v>
      </c>
      <c r="B289" s="2">
        <v>30</v>
      </c>
      <c r="C289" s="20">
        <v>2.2000000000000002</v>
      </c>
      <c r="D289" s="20">
        <v>0.3</v>
      </c>
      <c r="E289" s="20">
        <v>13.8</v>
      </c>
      <c r="F289" s="85">
        <f t="shared" ref="F289" si="57">C289*4+D289*9+E289*4</f>
        <v>66.7</v>
      </c>
      <c r="G289" s="2">
        <v>50</v>
      </c>
      <c r="H289" s="20">
        <v>3</v>
      </c>
      <c r="I289" s="20">
        <v>0.4</v>
      </c>
      <c r="J289" s="20">
        <v>18.3</v>
      </c>
      <c r="K289" s="85">
        <f t="shared" ref="K289" si="58">H289*4+I289*9+J289*4</f>
        <v>88.8</v>
      </c>
      <c r="L289" s="2">
        <v>50</v>
      </c>
      <c r="M289" s="20">
        <v>3</v>
      </c>
      <c r="N289" s="20">
        <v>0.4</v>
      </c>
      <c r="O289" s="20">
        <v>18.3</v>
      </c>
      <c r="P289" s="85">
        <f t="shared" ref="P289" si="59">M289*4+N289*9+O289*4</f>
        <v>88.8</v>
      </c>
    </row>
    <row r="290" spans="1:16">
      <c r="A290" s="21" t="s">
        <v>5</v>
      </c>
      <c r="B290" s="21"/>
      <c r="C290" s="22">
        <f>SUM(C286:C289)</f>
        <v>16.28</v>
      </c>
      <c r="D290" s="22">
        <f>SUM(D286:D289)</f>
        <v>13.150000000000002</v>
      </c>
      <c r="E290" s="22">
        <f>SUM(E286:E289)</f>
        <v>44.64</v>
      </c>
      <c r="F290" s="22">
        <f>SUM(F286:F289)</f>
        <v>525.20000000000005</v>
      </c>
      <c r="G290" s="21"/>
      <c r="H290" s="22">
        <f>SUM(H286:H289)</f>
        <v>17.079999999999998</v>
      </c>
      <c r="I290" s="22">
        <f>SUM(I286:I289)</f>
        <v>14.250000000000002</v>
      </c>
      <c r="J290" s="22">
        <f>SUM(J286:J289)</f>
        <v>50.14</v>
      </c>
      <c r="K290" s="22">
        <f>SUM(K286:K289)</f>
        <v>587.5</v>
      </c>
      <c r="L290" s="21"/>
      <c r="M290" s="22">
        <f>SUM(M286:M289)</f>
        <v>17.079999999999998</v>
      </c>
      <c r="N290" s="22">
        <f>SUM(N286:N289)</f>
        <v>15.250000000000002</v>
      </c>
      <c r="O290" s="22">
        <f>SUM(O286:O289)</f>
        <v>51.14</v>
      </c>
      <c r="P290" s="22">
        <f>SUM(P286:P289)</f>
        <v>646.1</v>
      </c>
    </row>
    <row r="291" spans="1:16">
      <c r="A291" s="23" t="s">
        <v>24</v>
      </c>
      <c r="B291" s="23"/>
      <c r="C291" s="86">
        <f>C290*4/F290</f>
        <v>0.12399086062452398</v>
      </c>
      <c r="D291" s="86">
        <f>D290*9/F290</f>
        <v>0.22534272658035037</v>
      </c>
      <c r="E291" s="86">
        <f>E290*4/F290</f>
        <v>0.33998476770753994</v>
      </c>
      <c r="F291" s="143">
        <f>F290/2100</f>
        <v>0.25009523809523809</v>
      </c>
      <c r="G291" s="23"/>
      <c r="H291" s="86">
        <f>H290*4/K290</f>
        <v>0.11628936170212764</v>
      </c>
      <c r="I291" s="86">
        <f>I290*9/K290</f>
        <v>0.21829787234042558</v>
      </c>
      <c r="J291" s="86">
        <f>J290*4/K290</f>
        <v>0.34137872340425535</v>
      </c>
      <c r="K291" s="143">
        <f>K290/2350</f>
        <v>0.25</v>
      </c>
      <c r="L291" s="23"/>
      <c r="M291" s="86">
        <f>M290*4/P290</f>
        <v>0.10574214517876489</v>
      </c>
      <c r="N291" s="86">
        <f>N290*9/P290</f>
        <v>0.2124284166537688</v>
      </c>
      <c r="O291" s="86">
        <f>O290*4/P290</f>
        <v>0.31660733632564619</v>
      </c>
      <c r="P291" s="143">
        <f>P290/2600</f>
        <v>0.2485</v>
      </c>
    </row>
    <row r="292" spans="1:16">
      <c r="A292" s="38"/>
      <c r="B292" s="28"/>
      <c r="C292" s="29"/>
      <c r="D292" s="38"/>
      <c r="E292" s="38"/>
      <c r="F292" s="38"/>
      <c r="G292" s="38"/>
      <c r="H292" s="29"/>
      <c r="I292" s="38"/>
      <c r="J292" s="38"/>
      <c r="K292" s="38"/>
      <c r="L292" s="38"/>
      <c r="M292" s="29"/>
      <c r="N292" s="38"/>
      <c r="O292" s="38"/>
      <c r="P292" s="10"/>
    </row>
    <row r="293" spans="1:16" ht="25.5">
      <c r="A293" s="176" t="s">
        <v>26</v>
      </c>
      <c r="B293" s="2" t="s">
        <v>32</v>
      </c>
      <c r="C293" s="2" t="s">
        <v>33</v>
      </c>
      <c r="D293" s="2" t="s">
        <v>34</v>
      </c>
      <c r="E293" s="2" t="s">
        <v>35</v>
      </c>
      <c r="F293" s="2" t="s">
        <v>36</v>
      </c>
      <c r="G293" s="2" t="s">
        <v>37</v>
      </c>
      <c r="H293" s="2" t="s">
        <v>38</v>
      </c>
      <c r="I293" s="2" t="s">
        <v>39</v>
      </c>
      <c r="J293" s="2" t="s">
        <v>40</v>
      </c>
      <c r="K293" s="2" t="s">
        <v>41</v>
      </c>
      <c r="L293" s="2" t="s">
        <v>42</v>
      </c>
      <c r="M293" s="28"/>
      <c r="N293" s="28"/>
      <c r="O293" s="28"/>
      <c r="P293" s="4"/>
    </row>
    <row r="294" spans="1:16">
      <c r="A294" s="8" t="s">
        <v>27</v>
      </c>
      <c r="B294" s="20">
        <v>386.1</v>
      </c>
      <c r="C294" s="20">
        <v>0.2</v>
      </c>
      <c r="D294" s="20">
        <v>4.3</v>
      </c>
      <c r="E294" s="20">
        <v>50.8</v>
      </c>
      <c r="F294" s="20">
        <v>0.2</v>
      </c>
      <c r="G294" s="20">
        <v>0.3</v>
      </c>
      <c r="H294" s="20">
        <v>6.2</v>
      </c>
      <c r="I294" s="20">
        <v>0.4</v>
      </c>
      <c r="J294" s="20">
        <v>59</v>
      </c>
      <c r="K294" s="20">
        <v>1.3</v>
      </c>
      <c r="L294" s="20">
        <v>55.6</v>
      </c>
      <c r="M294" s="28"/>
      <c r="N294" s="28"/>
      <c r="O294" s="28"/>
      <c r="P294" s="4"/>
    </row>
    <row r="295" spans="1:16">
      <c r="A295" s="8" t="s">
        <v>25</v>
      </c>
      <c r="B295" s="20">
        <v>390.7</v>
      </c>
      <c r="C295" s="20">
        <v>0.2</v>
      </c>
      <c r="D295" s="20">
        <v>5.2</v>
      </c>
      <c r="E295" s="20">
        <v>59.4</v>
      </c>
      <c r="F295" s="20">
        <v>0.3</v>
      </c>
      <c r="G295" s="20">
        <v>0.3</v>
      </c>
      <c r="H295" s="20">
        <v>7.1</v>
      </c>
      <c r="I295" s="20">
        <v>0.5</v>
      </c>
      <c r="J295" s="20">
        <v>69.599999999999994</v>
      </c>
      <c r="K295" s="20">
        <v>1.3</v>
      </c>
      <c r="L295" s="20">
        <v>63.8</v>
      </c>
      <c r="M295" s="28"/>
      <c r="N295" s="28"/>
      <c r="O295" s="28"/>
      <c r="P295" s="4"/>
    </row>
    <row r="296" spans="1:16">
      <c r="A296" s="8" t="s">
        <v>28</v>
      </c>
      <c r="B296" s="20">
        <v>425.1</v>
      </c>
      <c r="C296" s="20">
        <v>0.2</v>
      </c>
      <c r="D296" s="20">
        <v>5.6</v>
      </c>
      <c r="E296" s="20">
        <v>74.400000000000006</v>
      </c>
      <c r="F296" s="20">
        <v>0.3</v>
      </c>
      <c r="G296" s="20">
        <v>0.4</v>
      </c>
      <c r="H296" s="20">
        <v>7.9</v>
      </c>
      <c r="I296" s="20">
        <v>0.6</v>
      </c>
      <c r="J296" s="20">
        <v>75.5</v>
      </c>
      <c r="K296" s="20">
        <v>1.5</v>
      </c>
      <c r="L296" s="20">
        <v>72.400000000000006</v>
      </c>
      <c r="M296" s="28"/>
      <c r="N296" s="28"/>
      <c r="O296" s="28"/>
      <c r="P296" s="4"/>
    </row>
    <row r="297" spans="1:16" ht="25.5">
      <c r="A297" s="176" t="s">
        <v>29</v>
      </c>
      <c r="B297" s="2" t="s">
        <v>44</v>
      </c>
      <c r="C297" s="2" t="s">
        <v>45</v>
      </c>
      <c r="D297" s="2" t="s">
        <v>46</v>
      </c>
      <c r="E297" s="2" t="s">
        <v>47</v>
      </c>
      <c r="F297" s="2" t="s">
        <v>48</v>
      </c>
      <c r="G297" s="2" t="s">
        <v>49</v>
      </c>
      <c r="H297" s="36"/>
      <c r="I297" s="306" t="s">
        <v>43</v>
      </c>
      <c r="J297" s="306"/>
      <c r="K297" s="36"/>
      <c r="L297" s="38"/>
      <c r="M297" s="28"/>
      <c r="N297" s="28"/>
      <c r="O297" s="28"/>
      <c r="P297" s="4"/>
    </row>
    <row r="298" spans="1:16">
      <c r="A298" s="8" t="s">
        <v>27</v>
      </c>
      <c r="B298" s="20">
        <v>786.5</v>
      </c>
      <c r="C298" s="20">
        <v>171.5</v>
      </c>
      <c r="D298" s="20">
        <v>54.4</v>
      </c>
      <c r="E298" s="20">
        <v>252.1</v>
      </c>
      <c r="F298" s="20">
        <v>3.2</v>
      </c>
      <c r="G298" s="20">
        <v>0.3</v>
      </c>
      <c r="H298" s="39"/>
      <c r="I298" s="304">
        <v>6.1</v>
      </c>
      <c r="J298" s="304"/>
      <c r="K298" s="36"/>
      <c r="L298" s="38"/>
      <c r="M298" s="28"/>
      <c r="N298" s="28"/>
      <c r="O298" s="28"/>
      <c r="P298" s="4"/>
    </row>
    <row r="299" spans="1:16">
      <c r="A299" s="8" t="s">
        <v>25</v>
      </c>
      <c r="B299" s="20">
        <v>884.3</v>
      </c>
      <c r="C299" s="20">
        <v>181.7</v>
      </c>
      <c r="D299" s="20">
        <v>64.2</v>
      </c>
      <c r="E299" s="20">
        <v>288.2</v>
      </c>
      <c r="F299" s="20">
        <v>3.6</v>
      </c>
      <c r="G299" s="20">
        <v>0.4</v>
      </c>
      <c r="H299" s="39"/>
      <c r="I299" s="304">
        <v>7.7</v>
      </c>
      <c r="J299" s="304"/>
      <c r="K299" s="36"/>
      <c r="L299" s="38"/>
      <c r="M299" s="28"/>
      <c r="N299" s="28"/>
      <c r="O299" s="28"/>
      <c r="P299" s="4"/>
    </row>
    <row r="300" spans="1:16">
      <c r="A300" s="8" t="s">
        <v>28</v>
      </c>
      <c r="B300" s="20">
        <v>987.1</v>
      </c>
      <c r="C300" s="20">
        <v>188.5</v>
      </c>
      <c r="D300" s="20">
        <v>70</v>
      </c>
      <c r="E300" s="20">
        <v>316.39999999999998</v>
      </c>
      <c r="F300" s="20">
        <v>4.0999999999999996</v>
      </c>
      <c r="G300" s="20">
        <v>0.4</v>
      </c>
      <c r="H300" s="39"/>
      <c r="I300" s="304">
        <v>8.1999999999999993</v>
      </c>
      <c r="J300" s="304"/>
      <c r="K300" s="36"/>
      <c r="L300" s="38"/>
      <c r="M300" s="28"/>
      <c r="N300" s="28"/>
      <c r="O300" s="28"/>
      <c r="P300" s="4"/>
    </row>
    <row r="301" spans="1:16">
      <c r="A301" s="15" t="s">
        <v>31</v>
      </c>
      <c r="B301" s="11"/>
      <c r="C301" s="11"/>
      <c r="D301" s="11"/>
      <c r="E301" s="11"/>
      <c r="F301" s="11"/>
      <c r="G301" s="11"/>
      <c r="H301" s="28"/>
      <c r="I301" s="28"/>
      <c r="J301" s="28"/>
      <c r="K301" s="28"/>
      <c r="L301" s="28"/>
      <c r="M301" s="28"/>
      <c r="N301" s="28"/>
      <c r="O301" s="28"/>
      <c r="P301" s="4"/>
    </row>
    <row r="302" spans="1:16">
      <c r="A302" s="4" t="s">
        <v>30</v>
      </c>
      <c r="B302" s="11"/>
      <c r="C302" s="11"/>
      <c r="D302" s="11"/>
      <c r="E302" s="11"/>
      <c r="F302" s="11"/>
      <c r="G302" s="11"/>
      <c r="H302" s="28"/>
      <c r="I302" s="28"/>
      <c r="J302" s="28"/>
      <c r="K302" s="28"/>
      <c r="L302" s="28"/>
      <c r="M302" s="28"/>
      <c r="N302" s="28"/>
      <c r="O302" s="28"/>
      <c r="P302" s="4"/>
    </row>
    <row r="303" spans="1:16">
      <c r="A303" s="198" t="s">
        <v>73</v>
      </c>
      <c r="B303" s="11"/>
      <c r="C303" s="11"/>
      <c r="D303" s="11"/>
      <c r="E303" s="11"/>
      <c r="F303" s="11"/>
      <c r="G303" s="11"/>
      <c r="H303" s="28"/>
      <c r="I303" s="28"/>
      <c r="J303" s="28"/>
      <c r="K303" s="28"/>
      <c r="L303" s="28"/>
      <c r="M303" s="28"/>
      <c r="N303" s="28"/>
      <c r="O303" s="28"/>
      <c r="P303" s="4"/>
    </row>
    <row r="304" spans="1:16">
      <c r="A304" s="198" t="s">
        <v>52</v>
      </c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4"/>
    </row>
    <row r="305" spans="1:16">
      <c r="A305" s="198" t="s">
        <v>20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>
      <c r="A306" s="205"/>
      <c r="B306" s="309" t="s">
        <v>1</v>
      </c>
      <c r="C306" s="310"/>
      <c r="D306" s="310"/>
      <c r="E306" s="310"/>
      <c r="F306" s="308"/>
      <c r="G306" s="309" t="s">
        <v>0</v>
      </c>
      <c r="H306" s="310"/>
      <c r="I306" s="310"/>
      <c r="J306" s="310"/>
      <c r="K306" s="308"/>
      <c r="L306" s="309" t="s">
        <v>2</v>
      </c>
      <c r="M306" s="310"/>
      <c r="N306" s="310"/>
      <c r="O306" s="310"/>
      <c r="P306" s="308"/>
    </row>
    <row r="307" spans="1:16" ht="25.5" customHeight="1">
      <c r="A307" s="206" t="s">
        <v>3</v>
      </c>
      <c r="B307" s="207" t="s">
        <v>77</v>
      </c>
      <c r="C307" s="207" t="s">
        <v>59</v>
      </c>
      <c r="D307" s="207" t="s">
        <v>60</v>
      </c>
      <c r="E307" s="207" t="s">
        <v>61</v>
      </c>
      <c r="F307" s="207" t="s">
        <v>78</v>
      </c>
      <c r="G307" s="207" t="s">
        <v>77</v>
      </c>
      <c r="H307" s="207" t="s">
        <v>59</v>
      </c>
      <c r="I307" s="207" t="s">
        <v>60</v>
      </c>
      <c r="J307" s="207" t="s">
        <v>61</v>
      </c>
      <c r="K307" s="207" t="s">
        <v>78</v>
      </c>
      <c r="L307" s="207" t="s">
        <v>77</v>
      </c>
      <c r="M307" s="207" t="s">
        <v>59</v>
      </c>
      <c r="N307" s="207" t="s">
        <v>60</v>
      </c>
      <c r="O307" s="207" t="s">
        <v>61</v>
      </c>
      <c r="P307" s="207" t="s">
        <v>78</v>
      </c>
    </row>
    <row r="308" spans="1:16">
      <c r="A308" s="84">
        <v>1</v>
      </c>
      <c r="B308" s="19">
        <v>2</v>
      </c>
      <c r="C308" s="19">
        <v>3</v>
      </c>
      <c r="D308" s="19">
        <v>4</v>
      </c>
      <c r="E308" s="19">
        <v>5</v>
      </c>
      <c r="F308" s="19">
        <v>6</v>
      </c>
      <c r="G308" s="19">
        <v>7</v>
      </c>
      <c r="H308" s="19">
        <v>8</v>
      </c>
      <c r="I308" s="19">
        <v>9</v>
      </c>
      <c r="J308" s="19">
        <v>10</v>
      </c>
      <c r="K308" s="19">
        <v>11</v>
      </c>
      <c r="L308" s="19">
        <v>12</v>
      </c>
      <c r="M308" s="19">
        <v>13</v>
      </c>
      <c r="N308" s="19">
        <v>14</v>
      </c>
      <c r="O308" s="19">
        <v>15</v>
      </c>
      <c r="P308" s="19">
        <v>16</v>
      </c>
    </row>
    <row r="309" spans="1:16" ht="25.5">
      <c r="A309" s="109" t="s">
        <v>147</v>
      </c>
      <c r="B309" s="118">
        <v>200</v>
      </c>
      <c r="C309" s="124">
        <v>21.6</v>
      </c>
      <c r="D309" s="124">
        <v>4.2</v>
      </c>
      <c r="E309" s="124">
        <v>27.9</v>
      </c>
      <c r="F309" s="106">
        <f t="shared" ref="F309:F312" si="60">C309*4+D309*9+E309*4</f>
        <v>235.8</v>
      </c>
      <c r="G309" s="118">
        <v>220</v>
      </c>
      <c r="H309" s="124">
        <v>22.6</v>
      </c>
      <c r="I309" s="124">
        <v>4.3</v>
      </c>
      <c r="J309" s="124">
        <v>30.5</v>
      </c>
      <c r="K309" s="106">
        <f t="shared" ref="K309:K312" si="61">H309*4+I309*9+J309*4</f>
        <v>251.1</v>
      </c>
      <c r="L309" s="118">
        <v>250</v>
      </c>
      <c r="M309" s="124">
        <v>24.2</v>
      </c>
      <c r="N309" s="124">
        <v>4.4000000000000004</v>
      </c>
      <c r="O309" s="124">
        <v>35.5</v>
      </c>
      <c r="P309" s="106">
        <f t="shared" ref="P309:P312" si="62">M309*4+N309*9+O309*4</f>
        <v>278.39999999999998</v>
      </c>
    </row>
    <row r="310" spans="1:16">
      <c r="A310" s="109" t="s">
        <v>187</v>
      </c>
      <c r="B310" s="118">
        <v>100</v>
      </c>
      <c r="C310" s="124">
        <v>3</v>
      </c>
      <c r="D310" s="124">
        <v>3.5</v>
      </c>
      <c r="E310" s="124">
        <v>4.5</v>
      </c>
      <c r="F310" s="106">
        <v>67</v>
      </c>
      <c r="G310" s="118">
        <v>100</v>
      </c>
      <c r="H310" s="124">
        <v>3</v>
      </c>
      <c r="I310" s="124">
        <v>3.5</v>
      </c>
      <c r="J310" s="124">
        <v>4.5</v>
      </c>
      <c r="K310" s="106">
        <v>67</v>
      </c>
      <c r="L310" s="118">
        <v>100</v>
      </c>
      <c r="M310" s="124">
        <v>3</v>
      </c>
      <c r="N310" s="124">
        <v>3.5</v>
      </c>
      <c r="O310" s="124">
        <v>4.5</v>
      </c>
      <c r="P310" s="106">
        <v>67</v>
      </c>
    </row>
    <row r="311" spans="1:16">
      <c r="A311" s="44" t="s">
        <v>148</v>
      </c>
      <c r="B311" s="45">
        <v>120</v>
      </c>
      <c r="C311" s="32">
        <v>0.38</v>
      </c>
      <c r="D311" s="48">
        <v>0.05</v>
      </c>
      <c r="E311" s="32">
        <v>15.84</v>
      </c>
      <c r="F311" s="85">
        <f t="shared" si="60"/>
        <v>65.33</v>
      </c>
      <c r="G311" s="45">
        <v>120</v>
      </c>
      <c r="H311" s="32">
        <v>0.38</v>
      </c>
      <c r="I311" s="48">
        <v>0.05</v>
      </c>
      <c r="J311" s="32">
        <v>15.84</v>
      </c>
      <c r="K311" s="85">
        <f t="shared" si="61"/>
        <v>65.33</v>
      </c>
      <c r="L311" s="45">
        <v>120</v>
      </c>
      <c r="M311" s="32">
        <v>0.38</v>
      </c>
      <c r="N311" s="48">
        <v>0.05</v>
      </c>
      <c r="O311" s="32">
        <v>15.84</v>
      </c>
      <c r="P311" s="85">
        <f t="shared" si="62"/>
        <v>65.33</v>
      </c>
    </row>
    <row r="312" spans="1:16" ht="25.5">
      <c r="A312" s="44" t="s">
        <v>146</v>
      </c>
      <c r="B312" s="45">
        <v>30</v>
      </c>
      <c r="C312" s="32">
        <v>2.2000000000000002</v>
      </c>
      <c r="D312" s="32">
        <v>0.3</v>
      </c>
      <c r="E312" s="32">
        <v>13.8</v>
      </c>
      <c r="F312" s="85">
        <f t="shared" si="60"/>
        <v>66.7</v>
      </c>
      <c r="G312" s="45">
        <v>50</v>
      </c>
      <c r="H312" s="32">
        <v>3.7</v>
      </c>
      <c r="I312" s="32">
        <v>0.5</v>
      </c>
      <c r="J312" s="32">
        <v>22.9</v>
      </c>
      <c r="K312" s="85">
        <f t="shared" si="61"/>
        <v>110.89999999999999</v>
      </c>
      <c r="L312" s="45">
        <v>50</v>
      </c>
      <c r="M312" s="32">
        <v>3.7</v>
      </c>
      <c r="N312" s="32">
        <v>0.5</v>
      </c>
      <c r="O312" s="32">
        <v>22.9</v>
      </c>
      <c r="P312" s="85">
        <f t="shared" si="62"/>
        <v>110.89999999999999</v>
      </c>
    </row>
    <row r="313" spans="1:16">
      <c r="A313" s="49" t="s">
        <v>5</v>
      </c>
      <c r="B313" s="45">
        <f t="shared" ref="B313:P313" si="63">SUM(B309:B312)</f>
        <v>450</v>
      </c>
      <c r="C313" s="50">
        <f t="shared" si="63"/>
        <v>27.18</v>
      </c>
      <c r="D313" s="50">
        <f t="shared" si="63"/>
        <v>8.0500000000000007</v>
      </c>
      <c r="E313" s="50">
        <f t="shared" si="63"/>
        <v>62.039999999999992</v>
      </c>
      <c r="F313" s="50">
        <f t="shared" si="63"/>
        <v>434.83</v>
      </c>
      <c r="G313" s="45">
        <f t="shared" si="63"/>
        <v>490</v>
      </c>
      <c r="H313" s="50">
        <f t="shared" si="63"/>
        <v>29.68</v>
      </c>
      <c r="I313" s="50">
        <f t="shared" si="63"/>
        <v>8.35</v>
      </c>
      <c r="J313" s="50">
        <f t="shared" si="63"/>
        <v>73.740000000000009</v>
      </c>
      <c r="K313" s="50">
        <f t="shared" si="63"/>
        <v>494.33</v>
      </c>
      <c r="L313" s="45">
        <f t="shared" si="63"/>
        <v>520</v>
      </c>
      <c r="M313" s="50">
        <f t="shared" si="63"/>
        <v>31.279999999999998</v>
      </c>
      <c r="N313" s="50">
        <f t="shared" si="63"/>
        <v>8.4499999999999993</v>
      </c>
      <c r="O313" s="50">
        <f t="shared" si="63"/>
        <v>78.740000000000009</v>
      </c>
      <c r="P313" s="50">
        <f t="shared" si="63"/>
        <v>521.63</v>
      </c>
    </row>
    <row r="314" spans="1:16">
      <c r="A314" s="51" t="s">
        <v>24</v>
      </c>
      <c r="B314" s="52"/>
      <c r="C314" s="86">
        <f>C313*4/F313</f>
        <v>0.25002874686659154</v>
      </c>
      <c r="D314" s="86">
        <f>D313*9/F313</f>
        <v>0.16661683876457467</v>
      </c>
      <c r="E314" s="86">
        <f>E313*4/F313</f>
        <v>0.57070579306855551</v>
      </c>
      <c r="F314" s="86">
        <f>F313/2100</f>
        <v>0.20706190476190475</v>
      </c>
      <c r="G314" s="54"/>
      <c r="H314" s="86">
        <f>H313*4/K313</f>
        <v>0.24016345356340907</v>
      </c>
      <c r="I314" s="86">
        <f>I313*9/K313</f>
        <v>0.1520239516112718</v>
      </c>
      <c r="J314" s="86">
        <f>J313*4/K313</f>
        <v>0.59668642404871253</v>
      </c>
      <c r="K314" s="86">
        <f>K313/2450</f>
        <v>0.20176734693877552</v>
      </c>
      <c r="L314" s="54"/>
      <c r="M314" s="86">
        <f>M313*4/P313</f>
        <v>0.23986350478308377</v>
      </c>
      <c r="N314" s="86">
        <f>N313*9/P313</f>
        <v>0.14579299503479479</v>
      </c>
      <c r="O314" s="86">
        <f>O313*4/P313</f>
        <v>0.60379962808887533</v>
      </c>
      <c r="P314" s="86">
        <f>P313/2700</f>
        <v>0.19319629629629628</v>
      </c>
    </row>
    <row r="315" spans="1:16">
      <c r="A315" s="34"/>
      <c r="B315" s="35"/>
      <c r="C315" s="36"/>
      <c r="D315" s="36"/>
      <c r="E315" s="36"/>
      <c r="F315" s="36"/>
      <c r="G315" s="35"/>
      <c r="H315" s="36"/>
      <c r="I315" s="36"/>
      <c r="J315" s="36"/>
      <c r="K315" s="36"/>
      <c r="L315" s="35"/>
      <c r="M315" s="36"/>
      <c r="N315" s="36"/>
      <c r="O315" s="36"/>
      <c r="P315" s="1"/>
    </row>
    <row r="316" spans="1:16" ht="25.5">
      <c r="A316" s="202" t="s">
        <v>26</v>
      </c>
      <c r="B316" s="45" t="s">
        <v>32</v>
      </c>
      <c r="C316" s="45" t="s">
        <v>33</v>
      </c>
      <c r="D316" s="45" t="s">
        <v>34</v>
      </c>
      <c r="E316" s="45" t="s">
        <v>35</v>
      </c>
      <c r="F316" s="45" t="s">
        <v>36</v>
      </c>
      <c r="G316" s="45" t="s">
        <v>37</v>
      </c>
      <c r="H316" s="45" t="s">
        <v>38</v>
      </c>
      <c r="I316" s="45" t="s">
        <v>39</v>
      </c>
      <c r="J316" s="45" t="s">
        <v>40</v>
      </c>
      <c r="K316" s="45" t="s">
        <v>41</v>
      </c>
      <c r="L316" s="45" t="s">
        <v>42</v>
      </c>
      <c r="M316" s="36"/>
      <c r="N316" s="36"/>
      <c r="O316" s="36"/>
      <c r="P316" s="1"/>
    </row>
    <row r="317" spans="1:16">
      <c r="A317" s="64" t="s">
        <v>27</v>
      </c>
      <c r="B317" s="11">
        <v>590</v>
      </c>
      <c r="C317" s="65">
        <v>0.1</v>
      </c>
      <c r="D317" s="65">
        <v>4.5</v>
      </c>
      <c r="E317" s="65">
        <v>58.2</v>
      </c>
      <c r="F317" s="65">
        <v>0.2</v>
      </c>
      <c r="G317" s="65">
        <v>0.3</v>
      </c>
      <c r="H317" s="65">
        <v>15.3</v>
      </c>
      <c r="I317" s="65">
        <v>0.7</v>
      </c>
      <c r="J317" s="65">
        <v>58.8</v>
      </c>
      <c r="K317" s="65">
        <v>0.4</v>
      </c>
      <c r="L317" s="65">
        <v>45.2</v>
      </c>
      <c r="M317" s="36"/>
      <c r="N317" s="36"/>
      <c r="O317" s="36"/>
      <c r="P317" s="1"/>
    </row>
    <row r="318" spans="1:16">
      <c r="A318" s="44" t="s">
        <v>25</v>
      </c>
      <c r="B318" s="32">
        <v>619</v>
      </c>
      <c r="C318" s="32">
        <v>0.1</v>
      </c>
      <c r="D318" s="32">
        <v>4.8</v>
      </c>
      <c r="E318" s="32">
        <v>68</v>
      </c>
      <c r="F318" s="32">
        <v>0.3</v>
      </c>
      <c r="G318" s="32">
        <v>0.3</v>
      </c>
      <c r="H318" s="32">
        <v>16.600000000000001</v>
      </c>
      <c r="I318" s="32">
        <v>0.8</v>
      </c>
      <c r="J318" s="32">
        <v>78.5</v>
      </c>
      <c r="K318" s="32">
        <v>0.4</v>
      </c>
      <c r="L318" s="32">
        <v>54</v>
      </c>
      <c r="M318" s="36"/>
      <c r="N318" s="36"/>
      <c r="O318" s="36"/>
      <c r="P318" s="1"/>
    </row>
    <row r="319" spans="1:16">
      <c r="A319" s="44" t="s">
        <v>28</v>
      </c>
      <c r="B319" s="32">
        <v>882</v>
      </c>
      <c r="C319" s="32">
        <v>0.3</v>
      </c>
      <c r="D319" s="32">
        <v>5.0999999999999996</v>
      </c>
      <c r="E319" s="32">
        <v>69.900000000000006</v>
      </c>
      <c r="F319" s="32">
        <v>0.4</v>
      </c>
      <c r="G319" s="32">
        <v>0.3</v>
      </c>
      <c r="H319" s="32">
        <v>17.600000000000001</v>
      </c>
      <c r="I319" s="32">
        <v>0.9</v>
      </c>
      <c r="J319" s="32">
        <v>79.3</v>
      </c>
      <c r="K319" s="32">
        <v>0.4</v>
      </c>
      <c r="L319" s="32">
        <v>54.4</v>
      </c>
      <c r="M319" s="36"/>
      <c r="N319" s="36"/>
      <c r="O319" s="36"/>
      <c r="P319" s="1"/>
    </row>
    <row r="320" spans="1:16" ht="25.5">
      <c r="A320" s="203" t="s">
        <v>29</v>
      </c>
      <c r="B320" s="57" t="s">
        <v>44</v>
      </c>
      <c r="C320" s="57" t="s">
        <v>45</v>
      </c>
      <c r="D320" s="57" t="s">
        <v>46</v>
      </c>
      <c r="E320" s="57" t="s">
        <v>47</v>
      </c>
      <c r="F320" s="57" t="s">
        <v>48</v>
      </c>
      <c r="G320" s="57" t="s">
        <v>49</v>
      </c>
      <c r="H320" s="58"/>
      <c r="I320" s="311" t="s">
        <v>43</v>
      </c>
      <c r="J320" s="308"/>
      <c r="K320" s="58"/>
      <c r="L320" s="39"/>
      <c r="M320" s="36"/>
      <c r="N320" s="36"/>
      <c r="O320" s="36"/>
      <c r="P320" s="1"/>
    </row>
    <row r="321" spans="1:16">
      <c r="A321" s="44" t="s">
        <v>27</v>
      </c>
      <c r="B321" s="32">
        <v>991.8</v>
      </c>
      <c r="C321" s="32">
        <v>176.8</v>
      </c>
      <c r="D321" s="32">
        <v>66</v>
      </c>
      <c r="E321" s="32">
        <v>349.3</v>
      </c>
      <c r="F321" s="11">
        <v>2.2000000000000002</v>
      </c>
      <c r="G321" s="32">
        <v>0.7</v>
      </c>
      <c r="H321" s="39"/>
      <c r="I321" s="312">
        <v>6.9</v>
      </c>
      <c r="J321" s="308"/>
      <c r="K321" s="58"/>
      <c r="L321" s="39"/>
      <c r="M321" s="36"/>
      <c r="N321" s="36"/>
      <c r="O321" s="36"/>
      <c r="P321" s="1"/>
    </row>
    <row r="322" spans="1:16">
      <c r="A322" s="44" t="s">
        <v>25</v>
      </c>
      <c r="B322" s="32">
        <v>1039.5999999999999</v>
      </c>
      <c r="C322" s="32">
        <v>185.7</v>
      </c>
      <c r="D322" s="32">
        <v>74.3</v>
      </c>
      <c r="E322" s="32">
        <v>381.7</v>
      </c>
      <c r="F322" s="32">
        <v>2.4</v>
      </c>
      <c r="G322" s="32">
        <v>0.8</v>
      </c>
      <c r="H322" s="39"/>
      <c r="I322" s="312">
        <v>8.3000000000000007</v>
      </c>
      <c r="J322" s="308"/>
      <c r="K322" s="58"/>
      <c r="L322" s="39"/>
      <c r="M322" s="36"/>
      <c r="N322" s="36"/>
      <c r="O322" s="36"/>
      <c r="P322" s="1"/>
    </row>
    <row r="323" spans="1:16">
      <c r="A323" s="44" t="s">
        <v>28</v>
      </c>
      <c r="B323" s="32">
        <v>1207.2</v>
      </c>
      <c r="C323" s="32">
        <v>193.9</v>
      </c>
      <c r="D323" s="32">
        <v>81.7</v>
      </c>
      <c r="E323" s="32">
        <v>411.2</v>
      </c>
      <c r="F323" s="32">
        <v>2.6</v>
      </c>
      <c r="G323" s="32">
        <v>0.8</v>
      </c>
      <c r="H323" s="39"/>
      <c r="I323" s="312">
        <v>9.3000000000000007</v>
      </c>
      <c r="J323" s="308"/>
      <c r="K323" s="58"/>
      <c r="L323" s="39"/>
      <c r="M323" s="36"/>
      <c r="N323" s="36"/>
      <c r="O323" s="36"/>
      <c r="P323" s="1"/>
    </row>
    <row r="324" spans="1:16">
      <c r="A324" s="198" t="s">
        <v>73</v>
      </c>
      <c r="B324" s="171"/>
      <c r="C324" s="171"/>
      <c r="D324" s="171"/>
      <c r="E324" s="171"/>
      <c r="F324" s="171"/>
      <c r="G324" s="171"/>
      <c r="H324" s="39"/>
      <c r="I324" s="171"/>
      <c r="J324" s="171"/>
      <c r="K324" s="36"/>
      <c r="L324" s="38"/>
      <c r="M324" s="36"/>
      <c r="N324" s="36"/>
      <c r="O324" s="36"/>
      <c r="P324" s="1"/>
    </row>
    <row r="325" spans="1:16">
      <c r="A325" s="200" t="s">
        <v>71</v>
      </c>
      <c r="B325" s="38"/>
      <c r="C325" s="38"/>
      <c r="D325" s="38"/>
      <c r="E325" s="38"/>
      <c r="F325" s="35"/>
      <c r="G325" s="38"/>
      <c r="H325" s="38"/>
      <c r="I325" s="38"/>
      <c r="J325" s="38"/>
      <c r="K325" s="35"/>
      <c r="L325" s="38"/>
      <c r="M325" s="38"/>
      <c r="N325" s="38"/>
      <c r="O325" s="38"/>
      <c r="P325" s="12"/>
    </row>
    <row r="326" spans="1:16">
      <c r="A326" s="83">
        <v>1</v>
      </c>
      <c r="B326" s="27">
        <v>2</v>
      </c>
      <c r="C326" s="27">
        <v>3</v>
      </c>
      <c r="D326" s="27">
        <v>4</v>
      </c>
      <c r="E326" s="27">
        <v>5</v>
      </c>
      <c r="F326" s="27">
        <v>6</v>
      </c>
      <c r="G326" s="27">
        <v>7</v>
      </c>
      <c r="H326" s="27">
        <v>8</v>
      </c>
      <c r="I326" s="27">
        <v>9</v>
      </c>
      <c r="J326" s="27">
        <v>10</v>
      </c>
      <c r="K326" s="27">
        <v>11</v>
      </c>
      <c r="L326" s="27">
        <v>12</v>
      </c>
      <c r="M326" s="27">
        <v>13</v>
      </c>
      <c r="N326" s="27">
        <v>14</v>
      </c>
      <c r="O326" s="27">
        <v>15</v>
      </c>
      <c r="P326" s="27">
        <v>16</v>
      </c>
    </row>
    <row r="327" spans="1:16" ht="25.5">
      <c r="A327" s="109" t="s">
        <v>149</v>
      </c>
      <c r="B327" s="47">
        <v>200</v>
      </c>
      <c r="C327" s="42">
        <v>15.1</v>
      </c>
      <c r="D327" s="42">
        <v>5.7</v>
      </c>
      <c r="E327" s="42">
        <v>13.3</v>
      </c>
      <c r="F327" s="42">
        <v>320.89999999999998</v>
      </c>
      <c r="G327" s="47">
        <v>220</v>
      </c>
      <c r="H327" s="42">
        <v>18.5</v>
      </c>
      <c r="I327" s="42">
        <v>7.1</v>
      </c>
      <c r="J327" s="42">
        <v>16.3</v>
      </c>
      <c r="K327" s="42">
        <v>359.7</v>
      </c>
      <c r="L327" s="47">
        <v>250</v>
      </c>
      <c r="M327" s="42">
        <v>20.8</v>
      </c>
      <c r="N327" s="42">
        <v>8.4</v>
      </c>
      <c r="O327" s="42">
        <v>19</v>
      </c>
      <c r="P327" s="63">
        <v>363.9</v>
      </c>
    </row>
    <row r="328" spans="1:16">
      <c r="A328" s="109" t="s">
        <v>90</v>
      </c>
      <c r="B328" s="118">
        <v>20</v>
      </c>
      <c r="C328" s="124">
        <v>0.49</v>
      </c>
      <c r="D328" s="124">
        <v>3.68</v>
      </c>
      <c r="E328" s="124">
        <v>1.8</v>
      </c>
      <c r="F328" s="106">
        <v>42</v>
      </c>
      <c r="G328" s="118">
        <v>20</v>
      </c>
      <c r="H328" s="124">
        <v>0.49</v>
      </c>
      <c r="I328" s="124">
        <v>3.68</v>
      </c>
      <c r="J328" s="124">
        <v>1.8</v>
      </c>
      <c r="K328" s="106">
        <v>42</v>
      </c>
      <c r="L328" s="118">
        <v>20</v>
      </c>
      <c r="M328" s="124">
        <v>0.49</v>
      </c>
      <c r="N328" s="124">
        <v>3.68</v>
      </c>
      <c r="O328" s="124">
        <v>1.8</v>
      </c>
      <c r="P328" s="106">
        <v>42</v>
      </c>
    </row>
    <row r="329" spans="1:16" ht="25.5">
      <c r="A329" s="109" t="s">
        <v>186</v>
      </c>
      <c r="B329" s="118">
        <v>30</v>
      </c>
      <c r="C329" s="124">
        <v>1.56</v>
      </c>
      <c r="D329" s="124">
        <v>0.12</v>
      </c>
      <c r="E329" s="124">
        <v>4.08</v>
      </c>
      <c r="F329" s="106">
        <v>23.1</v>
      </c>
      <c r="G329" s="118">
        <v>30</v>
      </c>
      <c r="H329" s="124">
        <v>1.56</v>
      </c>
      <c r="I329" s="124">
        <v>0.12</v>
      </c>
      <c r="J329" s="124">
        <v>4.08</v>
      </c>
      <c r="K329" s="106">
        <v>23.1</v>
      </c>
      <c r="L329" s="118">
        <v>30</v>
      </c>
      <c r="M329" s="124">
        <v>1.56</v>
      </c>
      <c r="N329" s="124">
        <v>0.12</v>
      </c>
      <c r="O329" s="124">
        <v>4.08</v>
      </c>
      <c r="P329" s="106">
        <v>23.1</v>
      </c>
    </row>
    <row r="330" spans="1:16">
      <c r="A330" s="44" t="s">
        <v>65</v>
      </c>
      <c r="B330" s="47">
        <v>200</v>
      </c>
      <c r="C330" s="42">
        <v>0.3</v>
      </c>
      <c r="D330" s="42">
        <v>0.4</v>
      </c>
      <c r="E330" s="42">
        <v>15.6</v>
      </c>
      <c r="F330" s="85">
        <f t="shared" ref="F330:F331" si="64">C330*4+D330*9+E330*4</f>
        <v>67.2</v>
      </c>
      <c r="G330" s="47">
        <v>200</v>
      </c>
      <c r="H330" s="42">
        <v>0.3</v>
      </c>
      <c r="I330" s="42">
        <v>0</v>
      </c>
      <c r="J330" s="42">
        <v>16.899999999999999</v>
      </c>
      <c r="K330" s="85">
        <f t="shared" ref="K330:K331" si="65">H330*4+I330*9+J330*4</f>
        <v>68.8</v>
      </c>
      <c r="L330" s="47">
        <v>200</v>
      </c>
      <c r="M330" s="42">
        <v>0.3</v>
      </c>
      <c r="N330" s="42">
        <v>0</v>
      </c>
      <c r="O330" s="42">
        <v>16.899999999999999</v>
      </c>
      <c r="P330" s="85">
        <f t="shared" ref="P330:P331" si="66">M330*4+N330*9+O330*4</f>
        <v>68.8</v>
      </c>
    </row>
    <row r="331" spans="1:16" ht="25.5">
      <c r="A331" s="59" t="s">
        <v>146</v>
      </c>
      <c r="B331" s="45">
        <v>30</v>
      </c>
      <c r="C331" s="32">
        <v>2.2000000000000002</v>
      </c>
      <c r="D331" s="32">
        <v>0.3</v>
      </c>
      <c r="E331" s="32">
        <v>13.8</v>
      </c>
      <c r="F331" s="85">
        <f t="shared" si="64"/>
        <v>66.7</v>
      </c>
      <c r="G331" s="45">
        <v>50</v>
      </c>
      <c r="H331" s="32">
        <v>3.7</v>
      </c>
      <c r="I331" s="32">
        <v>0.5</v>
      </c>
      <c r="J331" s="32">
        <v>22.9</v>
      </c>
      <c r="K331" s="85">
        <f t="shared" si="65"/>
        <v>110.89999999999999</v>
      </c>
      <c r="L331" s="45">
        <v>50</v>
      </c>
      <c r="M331" s="32">
        <v>3.7</v>
      </c>
      <c r="N331" s="32">
        <v>0.5</v>
      </c>
      <c r="O331" s="32">
        <v>22.9</v>
      </c>
      <c r="P331" s="85">
        <f t="shared" si="66"/>
        <v>110.89999999999999</v>
      </c>
    </row>
    <row r="332" spans="1:16">
      <c r="A332" s="49" t="s">
        <v>5</v>
      </c>
      <c r="B332" s="45">
        <f>SUM(B327:B331)</f>
        <v>480</v>
      </c>
      <c r="C332" s="50">
        <f>SUM(C327:C331)</f>
        <v>19.649999999999999</v>
      </c>
      <c r="D332" s="50">
        <f t="shared" ref="D332:F332" si="67">SUM(D327:D331)</f>
        <v>10.200000000000001</v>
      </c>
      <c r="E332" s="50">
        <f t="shared" si="67"/>
        <v>48.58</v>
      </c>
      <c r="F332" s="50">
        <f t="shared" si="67"/>
        <v>519.9</v>
      </c>
      <c r="G332" s="45">
        <f t="shared" ref="G332:P332" si="68">SUM(G327:G331)</f>
        <v>520</v>
      </c>
      <c r="H332" s="50">
        <f t="shared" si="68"/>
        <v>24.549999999999997</v>
      </c>
      <c r="I332" s="50">
        <f t="shared" si="68"/>
        <v>11.399999999999999</v>
      </c>
      <c r="J332" s="50">
        <f t="shared" si="68"/>
        <v>61.98</v>
      </c>
      <c r="K332" s="50">
        <f t="shared" si="68"/>
        <v>604.5</v>
      </c>
      <c r="L332" s="45">
        <f t="shared" si="68"/>
        <v>550</v>
      </c>
      <c r="M332" s="50">
        <f t="shared" si="68"/>
        <v>26.849999999999998</v>
      </c>
      <c r="N332" s="50">
        <f t="shared" si="68"/>
        <v>12.7</v>
      </c>
      <c r="O332" s="50">
        <f t="shared" si="68"/>
        <v>64.680000000000007</v>
      </c>
      <c r="P332" s="50">
        <f t="shared" si="68"/>
        <v>608.70000000000005</v>
      </c>
    </row>
    <row r="333" spans="1:16">
      <c r="A333" s="51" t="s">
        <v>24</v>
      </c>
      <c r="B333" s="52"/>
      <c r="C333" s="86">
        <f>C332*4/F332</f>
        <v>0.15118291979226775</v>
      </c>
      <c r="D333" s="86">
        <f>D332*9/F332</f>
        <v>0.17657241777264862</v>
      </c>
      <c r="E333" s="86">
        <f>E332*4/F332</f>
        <v>0.37376418542027312</v>
      </c>
      <c r="F333" s="143">
        <f>F332/2100</f>
        <v>0.24757142857142855</v>
      </c>
      <c r="G333" s="52"/>
      <c r="H333" s="86">
        <f>H332*4/K332</f>
        <v>0.16244830438378824</v>
      </c>
      <c r="I333" s="86">
        <f>I332*9/K332</f>
        <v>0.16972704714640197</v>
      </c>
      <c r="J333" s="86">
        <f>J332*4/K332</f>
        <v>0.41012406947890817</v>
      </c>
      <c r="K333" s="143">
        <f>K332/2450</f>
        <v>0.24673469387755101</v>
      </c>
      <c r="L333" s="52"/>
      <c r="M333" s="86">
        <f>M332*4/P332</f>
        <v>0.17644159684573679</v>
      </c>
      <c r="N333" s="86">
        <f>N332*9/P332</f>
        <v>0.18777723016264167</v>
      </c>
      <c r="O333" s="86">
        <f>O332*4/P332</f>
        <v>0.42503696402168556</v>
      </c>
      <c r="P333" s="86">
        <f>P332/2400</f>
        <v>0.25362500000000004</v>
      </c>
    </row>
    <row r="334" spans="1:16">
      <c r="A334" s="34"/>
      <c r="B334" s="35"/>
      <c r="C334" s="36"/>
      <c r="D334" s="36"/>
      <c r="E334" s="36"/>
      <c r="F334" s="36"/>
      <c r="G334" s="35"/>
      <c r="H334" s="36"/>
      <c r="I334" s="36"/>
      <c r="J334" s="36"/>
      <c r="K334" s="36"/>
      <c r="L334" s="35"/>
      <c r="M334" s="36"/>
      <c r="N334" s="36"/>
      <c r="O334" s="36"/>
      <c r="P334" s="1"/>
    </row>
    <row r="335" spans="1:16" ht="25.5">
      <c r="A335" s="202" t="s">
        <v>26</v>
      </c>
      <c r="B335" s="45" t="s">
        <v>32</v>
      </c>
      <c r="C335" s="45" t="s">
        <v>33</v>
      </c>
      <c r="D335" s="45" t="s">
        <v>34</v>
      </c>
      <c r="E335" s="45" t="s">
        <v>35</v>
      </c>
      <c r="F335" s="45" t="s">
        <v>36</v>
      </c>
      <c r="G335" s="45" t="s">
        <v>37</v>
      </c>
      <c r="H335" s="45" t="s">
        <v>38</v>
      </c>
      <c r="I335" s="45" t="s">
        <v>39</v>
      </c>
      <c r="J335" s="45" t="s">
        <v>40</v>
      </c>
      <c r="K335" s="45" t="s">
        <v>41</v>
      </c>
      <c r="L335" s="45" t="s">
        <v>42</v>
      </c>
      <c r="M335" s="36"/>
      <c r="N335" s="14"/>
      <c r="O335" s="14"/>
      <c r="P335" s="14"/>
    </row>
    <row r="336" spans="1:16">
      <c r="A336" s="44" t="s">
        <v>27</v>
      </c>
      <c r="B336" s="55">
        <v>255.7</v>
      </c>
      <c r="C336" s="55">
        <v>0.1</v>
      </c>
      <c r="D336" s="55">
        <v>2.2999999999999998</v>
      </c>
      <c r="E336" s="55">
        <v>104</v>
      </c>
      <c r="F336" s="55">
        <v>0.1</v>
      </c>
      <c r="G336" s="55">
        <v>0.3</v>
      </c>
      <c r="H336" s="55">
        <v>5.4</v>
      </c>
      <c r="I336" s="55">
        <v>0.3</v>
      </c>
      <c r="J336" s="55">
        <v>54.5</v>
      </c>
      <c r="K336" s="55">
        <v>0.8</v>
      </c>
      <c r="L336" s="55">
        <v>46.5</v>
      </c>
      <c r="M336" s="36"/>
      <c r="N336" s="4"/>
      <c r="O336" s="4"/>
      <c r="P336" s="4"/>
    </row>
    <row r="337" spans="1:17">
      <c r="A337" s="44" t="s">
        <v>25</v>
      </c>
      <c r="B337" s="55">
        <v>297</v>
      </c>
      <c r="C337" s="55">
        <v>0.1</v>
      </c>
      <c r="D337" s="55">
        <v>2.9</v>
      </c>
      <c r="E337" s="55">
        <v>134.6</v>
      </c>
      <c r="F337" s="55">
        <v>0.2</v>
      </c>
      <c r="G337" s="55">
        <v>0.3</v>
      </c>
      <c r="H337" s="55">
        <v>6.8</v>
      </c>
      <c r="I337" s="55">
        <v>0.5</v>
      </c>
      <c r="J337" s="55">
        <v>67</v>
      </c>
      <c r="K337" s="55">
        <v>1</v>
      </c>
      <c r="L337" s="55">
        <v>47.8</v>
      </c>
      <c r="M337" s="36"/>
      <c r="N337" s="4"/>
      <c r="O337" s="4"/>
      <c r="P337" s="4"/>
    </row>
    <row r="338" spans="1:17">
      <c r="A338" s="44" t="s">
        <v>28</v>
      </c>
      <c r="B338" s="55">
        <v>432.8</v>
      </c>
      <c r="C338" s="55">
        <v>0.1</v>
      </c>
      <c r="D338" s="55">
        <v>3.4</v>
      </c>
      <c r="E338" s="55">
        <v>158.19999999999999</v>
      </c>
      <c r="F338" s="55">
        <v>0.3</v>
      </c>
      <c r="G338" s="55">
        <v>0.4</v>
      </c>
      <c r="H338" s="55">
        <v>10.8</v>
      </c>
      <c r="I338" s="55">
        <v>0.9</v>
      </c>
      <c r="J338" s="55">
        <v>67.5</v>
      </c>
      <c r="K338" s="55">
        <v>2.2000000000000002</v>
      </c>
      <c r="L338" s="55">
        <v>59.5</v>
      </c>
      <c r="M338" s="36"/>
      <c r="N338" s="4"/>
      <c r="O338" s="4"/>
      <c r="P338" s="4"/>
    </row>
    <row r="339" spans="1:17" ht="25.5">
      <c r="A339" s="202" t="s">
        <v>29</v>
      </c>
      <c r="B339" s="45" t="s">
        <v>44</v>
      </c>
      <c r="C339" s="45" t="s">
        <v>45</v>
      </c>
      <c r="D339" s="45" t="s">
        <v>46</v>
      </c>
      <c r="E339" s="45" t="s">
        <v>47</v>
      </c>
      <c r="F339" s="45" t="s">
        <v>48</v>
      </c>
      <c r="G339" s="45" t="s">
        <v>49</v>
      </c>
      <c r="H339" s="36"/>
      <c r="I339" s="307" t="s">
        <v>43</v>
      </c>
      <c r="J339" s="308"/>
      <c r="K339" s="36"/>
      <c r="L339" s="38"/>
      <c r="M339" s="36"/>
      <c r="N339" s="14"/>
      <c r="O339" s="14"/>
      <c r="P339" s="14"/>
    </row>
    <row r="340" spans="1:17">
      <c r="A340" s="44" t="s">
        <v>27</v>
      </c>
      <c r="B340" s="55">
        <v>749.6</v>
      </c>
      <c r="C340" s="55">
        <v>188.6</v>
      </c>
      <c r="D340" s="55">
        <v>52.8</v>
      </c>
      <c r="E340" s="55">
        <v>247.1</v>
      </c>
      <c r="F340" s="55">
        <v>2.7</v>
      </c>
      <c r="G340" s="55">
        <v>0.3</v>
      </c>
      <c r="H340" s="39"/>
      <c r="I340" s="312">
        <v>6.2</v>
      </c>
      <c r="J340" s="308"/>
      <c r="K340" s="36"/>
      <c r="L340" s="38"/>
      <c r="M340" s="36"/>
      <c r="N340" s="4"/>
      <c r="O340" s="4"/>
      <c r="P340" s="4"/>
    </row>
    <row r="341" spans="1:17">
      <c r="A341" s="44" t="s">
        <v>25</v>
      </c>
      <c r="B341" s="55">
        <v>901</v>
      </c>
      <c r="C341" s="55">
        <v>210.9</v>
      </c>
      <c r="D341" s="55">
        <v>65.8</v>
      </c>
      <c r="E341" s="55">
        <v>302.10000000000002</v>
      </c>
      <c r="F341" s="55">
        <v>3.4</v>
      </c>
      <c r="G341" s="55">
        <v>0.4</v>
      </c>
      <c r="H341" s="39"/>
      <c r="I341" s="312">
        <v>8.3000000000000007</v>
      </c>
      <c r="J341" s="308"/>
      <c r="K341" s="36"/>
      <c r="L341" s="38"/>
      <c r="M341" s="36"/>
      <c r="N341" s="4"/>
      <c r="O341" s="4"/>
      <c r="P341" s="4"/>
    </row>
    <row r="342" spans="1:17">
      <c r="A342" s="44" t="s">
        <v>28</v>
      </c>
      <c r="B342" s="55">
        <v>1101.7</v>
      </c>
      <c r="C342" s="55">
        <v>220.4</v>
      </c>
      <c r="D342" s="55">
        <v>77.099999999999994</v>
      </c>
      <c r="E342" s="55">
        <v>372.3</v>
      </c>
      <c r="F342" s="55">
        <v>3.7</v>
      </c>
      <c r="G342" s="55">
        <v>0.5</v>
      </c>
      <c r="H342" s="39"/>
      <c r="I342" s="312">
        <v>9.1</v>
      </c>
      <c r="J342" s="308"/>
      <c r="K342" s="36"/>
      <c r="L342" s="38"/>
      <c r="M342" s="36"/>
      <c r="N342" s="4"/>
      <c r="O342" s="4"/>
      <c r="P342" s="4"/>
    </row>
    <row r="343" spans="1:17">
      <c r="A343" s="198" t="s">
        <v>73</v>
      </c>
      <c r="B343" s="38"/>
      <c r="C343" s="38"/>
      <c r="D343" s="38"/>
      <c r="E343" s="38"/>
      <c r="F343" s="38"/>
      <c r="G343" s="38"/>
      <c r="H343" s="36"/>
      <c r="I343" s="36"/>
      <c r="J343" s="36"/>
      <c r="K343" s="36"/>
      <c r="L343" s="35"/>
      <c r="M343" s="36"/>
      <c r="N343" s="36"/>
      <c r="O343" s="36"/>
      <c r="P343" s="1"/>
    </row>
    <row r="344" spans="1:17">
      <c r="A344" s="200" t="s">
        <v>21</v>
      </c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10"/>
    </row>
    <row r="345" spans="1:17">
      <c r="A345" s="83">
        <v>1</v>
      </c>
      <c r="B345" s="27">
        <v>2</v>
      </c>
      <c r="C345" s="27">
        <v>3</v>
      </c>
      <c r="D345" s="27">
        <v>4</v>
      </c>
      <c r="E345" s="27">
        <v>5</v>
      </c>
      <c r="F345" s="27">
        <v>6</v>
      </c>
      <c r="G345" s="27">
        <v>7</v>
      </c>
      <c r="H345" s="27">
        <v>8</v>
      </c>
      <c r="I345" s="27">
        <v>9</v>
      </c>
      <c r="J345" s="27">
        <v>10</v>
      </c>
      <c r="K345" s="27">
        <v>11</v>
      </c>
      <c r="L345" s="27">
        <v>12</v>
      </c>
      <c r="M345" s="27">
        <v>13</v>
      </c>
      <c r="N345" s="27">
        <v>14</v>
      </c>
      <c r="O345" s="27">
        <v>15</v>
      </c>
      <c r="P345" s="27">
        <v>16</v>
      </c>
    </row>
    <row r="346" spans="1:17">
      <c r="A346" s="44" t="s">
        <v>203</v>
      </c>
      <c r="B346" s="67">
        <v>120</v>
      </c>
      <c r="C346" s="66">
        <v>3.1</v>
      </c>
      <c r="D346" s="66">
        <v>3.3</v>
      </c>
      <c r="E346" s="66">
        <v>5.3</v>
      </c>
      <c r="F346" s="140">
        <f t="shared" ref="F346:F349" si="69">C346*4+D346*9+E346*4</f>
        <v>63.3</v>
      </c>
      <c r="G346" s="67">
        <v>80</v>
      </c>
      <c r="H346" s="66">
        <v>4.2</v>
      </c>
      <c r="I346" s="66">
        <v>4.4000000000000004</v>
      </c>
      <c r="J346" s="66">
        <v>7</v>
      </c>
      <c r="K346" s="140">
        <f t="shared" ref="K346:K349" si="70">H346*4+I346*9+J346*4</f>
        <v>84.4</v>
      </c>
      <c r="L346" s="67">
        <v>100</v>
      </c>
      <c r="M346" s="66">
        <v>5.4</v>
      </c>
      <c r="N346" s="66">
        <v>5.5</v>
      </c>
      <c r="O346" s="66">
        <v>9</v>
      </c>
      <c r="P346" s="140">
        <f t="shared" ref="P346:P349" si="71">M346*4+N346*9+O346*4</f>
        <v>107.1</v>
      </c>
    </row>
    <row r="347" spans="1:17" ht="25.5">
      <c r="A347" s="139" t="s">
        <v>150</v>
      </c>
      <c r="B347" s="118">
        <v>70</v>
      </c>
      <c r="C347" s="154">
        <v>26.3</v>
      </c>
      <c r="D347" s="154">
        <v>7.8</v>
      </c>
      <c r="E347" s="154">
        <v>4.4000000000000004</v>
      </c>
      <c r="F347" s="154">
        <v>193</v>
      </c>
      <c r="G347" s="155">
        <v>90</v>
      </c>
      <c r="H347" s="154">
        <v>28.5</v>
      </c>
      <c r="I347" s="66">
        <v>9.5</v>
      </c>
      <c r="J347" s="66">
        <v>6.2</v>
      </c>
      <c r="K347" s="66">
        <v>224.3</v>
      </c>
      <c r="L347" s="67">
        <v>100</v>
      </c>
      <c r="M347" s="66">
        <v>30.2</v>
      </c>
      <c r="N347" s="66">
        <v>10.1</v>
      </c>
      <c r="O347" s="66">
        <v>8.9</v>
      </c>
      <c r="P347" s="66">
        <v>247.3</v>
      </c>
    </row>
    <row r="348" spans="1:17">
      <c r="A348" s="139" t="s">
        <v>83</v>
      </c>
      <c r="B348" s="113">
        <v>130</v>
      </c>
      <c r="C348" s="141">
        <v>5.68</v>
      </c>
      <c r="D348" s="141">
        <v>5.73</v>
      </c>
      <c r="E348" s="141">
        <v>28.71</v>
      </c>
      <c r="F348" s="106">
        <v>205.41</v>
      </c>
      <c r="G348" s="113">
        <v>150</v>
      </c>
      <c r="H348" s="141">
        <v>6.55</v>
      </c>
      <c r="I348" s="141">
        <v>5.97</v>
      </c>
      <c r="J348" s="141">
        <v>33.08</v>
      </c>
      <c r="K348" s="106">
        <v>231.03</v>
      </c>
      <c r="L348" s="113">
        <v>180</v>
      </c>
      <c r="M348" s="141">
        <v>7.77</v>
      </c>
      <c r="N348" s="141">
        <v>6.31</v>
      </c>
      <c r="O348" s="141">
        <v>39.32</v>
      </c>
      <c r="P348" s="106">
        <v>267.63</v>
      </c>
      <c r="Q348" s="131"/>
    </row>
    <row r="349" spans="1:17">
      <c r="A349" s="126" t="s">
        <v>72</v>
      </c>
      <c r="B349" s="120">
        <v>200</v>
      </c>
      <c r="C349" s="119">
        <v>1.2</v>
      </c>
      <c r="D349" s="119">
        <v>0.2</v>
      </c>
      <c r="E349" s="119">
        <v>8.1999999999999993</v>
      </c>
      <c r="F349" s="156">
        <f t="shared" si="69"/>
        <v>39.4</v>
      </c>
      <c r="G349" s="120">
        <v>200</v>
      </c>
      <c r="H349" s="119">
        <v>1.2</v>
      </c>
      <c r="I349" s="68">
        <v>0.2</v>
      </c>
      <c r="J349" s="68">
        <v>8.1999999999999993</v>
      </c>
      <c r="K349" s="89">
        <f t="shared" si="70"/>
        <v>39.4</v>
      </c>
      <c r="L349" s="69">
        <v>200</v>
      </c>
      <c r="M349" s="68">
        <v>1.2</v>
      </c>
      <c r="N349" s="68">
        <v>0.2</v>
      </c>
      <c r="O349" s="68">
        <v>8.1999999999999993</v>
      </c>
      <c r="P349" s="89">
        <f t="shared" si="71"/>
        <v>39.4</v>
      </c>
    </row>
    <row r="350" spans="1:17" ht="25.5">
      <c r="A350" s="109" t="s">
        <v>146</v>
      </c>
      <c r="B350" s="123">
        <v>30</v>
      </c>
      <c r="C350" s="157">
        <v>2.2000000000000002</v>
      </c>
      <c r="D350" s="157">
        <v>0.3</v>
      </c>
      <c r="E350" s="157">
        <v>13.8</v>
      </c>
      <c r="F350" s="157">
        <v>67.5</v>
      </c>
      <c r="G350" s="123">
        <v>50</v>
      </c>
      <c r="H350" s="157">
        <v>3.7</v>
      </c>
      <c r="I350" s="50">
        <v>0.5</v>
      </c>
      <c r="J350" s="50">
        <v>22.9</v>
      </c>
      <c r="K350" s="50">
        <v>112.5</v>
      </c>
      <c r="L350" s="45">
        <v>50</v>
      </c>
      <c r="M350" s="50">
        <v>3.7</v>
      </c>
      <c r="N350" s="50">
        <v>0.5</v>
      </c>
      <c r="O350" s="50">
        <v>22.9</v>
      </c>
      <c r="P350" s="50">
        <v>112.5</v>
      </c>
    </row>
    <row r="351" spans="1:17">
      <c r="A351" s="158" t="s">
        <v>5</v>
      </c>
      <c r="B351" s="123">
        <f t="shared" ref="B351:P351" si="72">SUM(B346:B350)</f>
        <v>550</v>
      </c>
      <c r="C351" s="157">
        <f t="shared" si="72"/>
        <v>38.480000000000004</v>
      </c>
      <c r="D351" s="157">
        <f t="shared" si="72"/>
        <v>17.329999999999998</v>
      </c>
      <c r="E351" s="157">
        <f t="shared" si="72"/>
        <v>60.41</v>
      </c>
      <c r="F351" s="157">
        <f t="shared" si="72"/>
        <v>568.61</v>
      </c>
      <c r="G351" s="123">
        <f t="shared" si="72"/>
        <v>570</v>
      </c>
      <c r="H351" s="157">
        <f t="shared" si="72"/>
        <v>44.150000000000006</v>
      </c>
      <c r="I351" s="50">
        <f t="shared" si="72"/>
        <v>20.57</v>
      </c>
      <c r="J351" s="50">
        <f t="shared" si="72"/>
        <v>77.38</v>
      </c>
      <c r="K351" s="50">
        <f t="shared" si="72"/>
        <v>691.63</v>
      </c>
      <c r="L351" s="45">
        <f t="shared" si="72"/>
        <v>630</v>
      </c>
      <c r="M351" s="50">
        <f t="shared" si="72"/>
        <v>48.27000000000001</v>
      </c>
      <c r="N351" s="50">
        <f t="shared" si="72"/>
        <v>22.61</v>
      </c>
      <c r="O351" s="50">
        <f t="shared" si="72"/>
        <v>88.32</v>
      </c>
      <c r="P351" s="50">
        <f t="shared" si="72"/>
        <v>773.93</v>
      </c>
    </row>
    <row r="352" spans="1:17">
      <c r="A352" s="159" t="s">
        <v>24</v>
      </c>
      <c r="B352" s="160"/>
      <c r="C352" s="152">
        <f>C351*4/F351</f>
        <v>0.27069520409419462</v>
      </c>
      <c r="D352" s="152">
        <f>D351*9/F351</f>
        <v>0.27430048715288152</v>
      </c>
      <c r="E352" s="152">
        <f>E351*4/F351</f>
        <v>0.42496614551274159</v>
      </c>
      <c r="F352" s="152">
        <f>F351/2100</f>
        <v>0.27076666666666666</v>
      </c>
      <c r="G352" s="160"/>
      <c r="H352" s="152">
        <f>H351*4/K351</f>
        <v>0.25533883723956452</v>
      </c>
      <c r="I352" s="86">
        <f>I351*9/K351</f>
        <v>0.2676720211673872</v>
      </c>
      <c r="J352" s="86">
        <f>J351*4/K351</f>
        <v>0.44752251926608155</v>
      </c>
      <c r="K352" s="86">
        <f>K351/2450</f>
        <v>0.28229795918367345</v>
      </c>
      <c r="L352" s="52"/>
      <c r="M352" s="86">
        <f>M351*4/P351</f>
        <v>0.24947992712519226</v>
      </c>
      <c r="N352" s="86">
        <f>N351*9/P351</f>
        <v>0.2629307560115256</v>
      </c>
      <c r="O352" s="86">
        <f>O351*4/P351</f>
        <v>0.45647539183130259</v>
      </c>
      <c r="P352" s="86">
        <f>P351/2700</f>
        <v>0.2866407407407407</v>
      </c>
    </row>
    <row r="353" spans="1:16">
      <c r="A353" s="34"/>
      <c r="B353" s="35"/>
      <c r="C353" s="36"/>
      <c r="D353" s="36"/>
      <c r="E353" s="36"/>
      <c r="F353" s="36"/>
      <c r="G353" s="35"/>
      <c r="H353" s="36"/>
      <c r="I353" s="36"/>
      <c r="J353" s="36"/>
      <c r="K353" s="36"/>
      <c r="L353" s="35"/>
      <c r="M353" s="36"/>
      <c r="N353" s="36"/>
      <c r="O353" s="36"/>
      <c r="P353" s="1"/>
    </row>
    <row r="354" spans="1:16" ht="25.5">
      <c r="A354" s="202" t="s">
        <v>26</v>
      </c>
      <c r="B354" s="45" t="s">
        <v>32</v>
      </c>
      <c r="C354" s="45" t="s">
        <v>33</v>
      </c>
      <c r="D354" s="45" t="s">
        <v>34</v>
      </c>
      <c r="E354" s="45" t="s">
        <v>35</v>
      </c>
      <c r="F354" s="45" t="s">
        <v>36</v>
      </c>
      <c r="G354" s="45" t="s">
        <v>37</v>
      </c>
      <c r="H354" s="45" t="s">
        <v>38</v>
      </c>
      <c r="I354" s="45" t="s">
        <v>39</v>
      </c>
      <c r="J354" s="45" t="s">
        <v>40</v>
      </c>
      <c r="K354" s="45" t="s">
        <v>41</v>
      </c>
      <c r="L354" s="45" t="s">
        <v>42</v>
      </c>
      <c r="M354" s="36"/>
      <c r="N354" s="14"/>
      <c r="O354" s="14"/>
      <c r="P354" s="14"/>
    </row>
    <row r="355" spans="1:16">
      <c r="A355" s="44" t="s">
        <v>27</v>
      </c>
      <c r="B355" s="55">
        <v>516.4</v>
      </c>
      <c r="C355" s="55">
        <v>0.6</v>
      </c>
      <c r="D355" s="55">
        <v>6.3</v>
      </c>
      <c r="E355" s="55">
        <v>15.4</v>
      </c>
      <c r="F355" s="55">
        <v>0.3</v>
      </c>
      <c r="G355" s="55">
        <v>0.1</v>
      </c>
      <c r="H355" s="55">
        <v>15</v>
      </c>
      <c r="I355" s="55">
        <v>0.8</v>
      </c>
      <c r="J355" s="55">
        <v>66</v>
      </c>
      <c r="K355" s="55">
        <v>0.8</v>
      </c>
      <c r="L355" s="55">
        <v>32.799999999999997</v>
      </c>
      <c r="M355" s="36"/>
      <c r="N355" s="4"/>
      <c r="O355" s="4"/>
      <c r="P355" s="4"/>
    </row>
    <row r="356" spans="1:16">
      <c r="A356" s="44" t="s">
        <v>25</v>
      </c>
      <c r="B356" s="55">
        <v>843.9</v>
      </c>
      <c r="C356" s="55">
        <v>0.7</v>
      </c>
      <c r="D356" s="55">
        <v>8.2799999999999994</v>
      </c>
      <c r="E356" s="55">
        <v>44.3</v>
      </c>
      <c r="F356" s="55">
        <v>0.5</v>
      </c>
      <c r="G356" s="55">
        <v>0.2</v>
      </c>
      <c r="H356" s="55">
        <v>17.2</v>
      </c>
      <c r="I356" s="55">
        <v>0.9</v>
      </c>
      <c r="J356" s="55">
        <v>85.4</v>
      </c>
      <c r="K356" s="55">
        <v>0.8</v>
      </c>
      <c r="L356" s="55">
        <v>35.799999999999997</v>
      </c>
      <c r="M356" s="36"/>
      <c r="N356" s="14"/>
      <c r="O356" s="14"/>
      <c r="P356" s="18"/>
    </row>
    <row r="357" spans="1:16">
      <c r="A357" s="44" t="s">
        <v>28</v>
      </c>
      <c r="B357" s="55">
        <v>936.4</v>
      </c>
      <c r="C357" s="55">
        <v>0.8</v>
      </c>
      <c r="D357" s="55">
        <v>9.66</v>
      </c>
      <c r="E357" s="55">
        <v>46.2</v>
      </c>
      <c r="F357" s="55">
        <v>0.6</v>
      </c>
      <c r="G357" s="55">
        <v>0.3</v>
      </c>
      <c r="H357" s="55">
        <v>18</v>
      </c>
      <c r="I357" s="55">
        <v>0.9</v>
      </c>
      <c r="J357" s="55">
        <v>97.2</v>
      </c>
      <c r="K357" s="55">
        <v>0.9</v>
      </c>
      <c r="L357" s="55">
        <v>36.200000000000003</v>
      </c>
      <c r="M357" s="36"/>
      <c r="N357" s="4"/>
      <c r="O357" s="4"/>
      <c r="P357" s="60"/>
    </row>
    <row r="358" spans="1:16" ht="25.5">
      <c r="A358" s="202" t="s">
        <v>29</v>
      </c>
      <c r="B358" s="56" t="s">
        <v>44</v>
      </c>
      <c r="C358" s="56" t="s">
        <v>45</v>
      </c>
      <c r="D358" s="56" t="s">
        <v>46</v>
      </c>
      <c r="E358" s="56" t="s">
        <v>47</v>
      </c>
      <c r="F358" s="56" t="s">
        <v>48</v>
      </c>
      <c r="G358" s="56" t="s">
        <v>49</v>
      </c>
      <c r="H358" s="36"/>
      <c r="I358" s="307" t="s">
        <v>43</v>
      </c>
      <c r="J358" s="308"/>
      <c r="K358" s="36"/>
      <c r="L358" s="38"/>
      <c r="M358" s="36"/>
      <c r="N358" s="36"/>
      <c r="O358" s="17"/>
      <c r="P358" s="29"/>
    </row>
    <row r="359" spans="1:16">
      <c r="A359" s="44" t="s">
        <v>27</v>
      </c>
      <c r="B359" s="55">
        <v>688.8</v>
      </c>
      <c r="C359" s="55">
        <v>72</v>
      </c>
      <c r="D359" s="55">
        <v>35.4</v>
      </c>
      <c r="E359" s="55">
        <v>80.599999999999994</v>
      </c>
      <c r="F359" s="55">
        <v>1.9</v>
      </c>
      <c r="G359" s="55">
        <v>0.1</v>
      </c>
      <c r="H359" s="39"/>
      <c r="I359" s="317">
        <v>10.5</v>
      </c>
      <c r="J359" s="308"/>
      <c r="K359" s="36"/>
      <c r="L359" s="38"/>
      <c r="M359" s="36"/>
      <c r="N359" s="36"/>
      <c r="O359" s="28"/>
      <c r="P359" s="4"/>
    </row>
    <row r="360" spans="1:16">
      <c r="A360" s="44" t="s">
        <v>25</v>
      </c>
      <c r="B360" s="41">
        <v>1029</v>
      </c>
      <c r="C360" s="41">
        <v>181.2</v>
      </c>
      <c r="D360" s="55">
        <v>157.1</v>
      </c>
      <c r="E360" s="41">
        <v>553.1</v>
      </c>
      <c r="F360" s="41">
        <v>5.8</v>
      </c>
      <c r="G360" s="41">
        <v>0.9</v>
      </c>
      <c r="H360" s="39"/>
      <c r="I360" s="317">
        <v>13.6</v>
      </c>
      <c r="J360" s="308"/>
      <c r="K360" s="36"/>
      <c r="L360" s="38"/>
      <c r="M360" s="36"/>
      <c r="N360" s="36"/>
      <c r="O360" s="28"/>
      <c r="P360" s="11"/>
    </row>
    <row r="361" spans="1:16">
      <c r="A361" s="44" t="s">
        <v>28</v>
      </c>
      <c r="B361" s="55">
        <v>1138.9000000000001</v>
      </c>
      <c r="C361" s="41">
        <v>193.3</v>
      </c>
      <c r="D361" s="41">
        <v>172.2</v>
      </c>
      <c r="E361" s="55">
        <v>601.6</v>
      </c>
      <c r="F361" s="41">
        <v>6.6</v>
      </c>
      <c r="G361" s="41">
        <v>1</v>
      </c>
      <c r="H361" s="39"/>
      <c r="I361" s="318">
        <v>15.7</v>
      </c>
      <c r="J361" s="308"/>
      <c r="K361" s="36"/>
      <c r="L361" s="38"/>
      <c r="M361" s="36"/>
      <c r="N361" s="36"/>
      <c r="O361" s="28"/>
      <c r="P361" s="11"/>
    </row>
    <row r="362" spans="1:16">
      <c r="A362" s="198" t="s">
        <v>73</v>
      </c>
      <c r="B362" s="38"/>
      <c r="C362" s="38"/>
      <c r="D362" s="38"/>
      <c r="E362" s="38"/>
      <c r="F362" s="38"/>
      <c r="G362" s="38"/>
      <c r="H362" s="36"/>
      <c r="I362" s="36"/>
      <c r="J362" s="36"/>
      <c r="K362" s="36"/>
      <c r="L362" s="35"/>
      <c r="M362" s="36"/>
      <c r="N362" s="36"/>
      <c r="O362" s="36"/>
      <c r="P362" s="1"/>
    </row>
    <row r="363" spans="1:16">
      <c r="A363" s="200" t="s">
        <v>22</v>
      </c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10"/>
    </row>
    <row r="364" spans="1:16">
      <c r="A364" s="90">
        <v>1</v>
      </c>
      <c r="B364" s="19">
        <v>2</v>
      </c>
      <c r="C364" s="19">
        <v>3</v>
      </c>
      <c r="D364" s="19">
        <v>4</v>
      </c>
      <c r="E364" s="19">
        <v>5</v>
      </c>
      <c r="F364" s="19">
        <v>6</v>
      </c>
      <c r="G364" s="19">
        <v>7</v>
      </c>
      <c r="H364" s="19">
        <v>8</v>
      </c>
      <c r="I364" s="19">
        <v>9</v>
      </c>
      <c r="J364" s="19">
        <v>10</v>
      </c>
      <c r="K364" s="19">
        <v>11</v>
      </c>
      <c r="L364" s="19">
        <v>12</v>
      </c>
      <c r="M364" s="19">
        <v>13</v>
      </c>
      <c r="N364" s="19">
        <v>14</v>
      </c>
      <c r="O364" s="19">
        <v>15</v>
      </c>
      <c r="P364" s="19">
        <v>16</v>
      </c>
    </row>
    <row r="365" spans="1:16">
      <c r="A365" s="153" t="s">
        <v>151</v>
      </c>
      <c r="B365" s="7">
        <v>70</v>
      </c>
      <c r="C365" s="9">
        <v>10.6</v>
      </c>
      <c r="D365" s="9">
        <v>2.5</v>
      </c>
      <c r="E365" s="9">
        <v>7.8</v>
      </c>
      <c r="F365" s="9">
        <v>181.6</v>
      </c>
      <c r="G365" s="7">
        <v>90</v>
      </c>
      <c r="H365" s="9">
        <v>11.6</v>
      </c>
      <c r="I365" s="9">
        <v>2.7</v>
      </c>
      <c r="J365" s="9">
        <v>11</v>
      </c>
      <c r="K365" s="9">
        <v>200.1</v>
      </c>
      <c r="L365" s="7">
        <v>100</v>
      </c>
      <c r="M365" s="9">
        <v>12.2</v>
      </c>
      <c r="N365" s="9">
        <v>2.7</v>
      </c>
      <c r="O365" s="9">
        <v>13.3</v>
      </c>
      <c r="P365" s="9">
        <v>233.2</v>
      </c>
    </row>
    <row r="366" spans="1:16">
      <c r="A366" s="44" t="s">
        <v>87</v>
      </c>
      <c r="B366" s="56">
        <v>20</v>
      </c>
      <c r="C366" s="65">
        <v>0.76</v>
      </c>
      <c r="D366" s="65">
        <v>1.9</v>
      </c>
      <c r="E366" s="65">
        <v>2.37</v>
      </c>
      <c r="F366" s="89">
        <f t="shared" ref="F366:F367" si="73">C366*4+D366*9+E366*4</f>
        <v>29.619999999999997</v>
      </c>
      <c r="G366" s="56">
        <v>20</v>
      </c>
      <c r="H366" s="65">
        <v>0.76</v>
      </c>
      <c r="I366" s="65">
        <v>1.9</v>
      </c>
      <c r="J366" s="65">
        <v>2.37</v>
      </c>
      <c r="K366" s="89">
        <f t="shared" ref="K366:K367" si="74">H366*4+I366*9+J366*4</f>
        <v>29.619999999999997</v>
      </c>
      <c r="L366" s="56">
        <v>20</v>
      </c>
      <c r="M366" s="65">
        <v>0.76</v>
      </c>
      <c r="N366" s="65">
        <v>1.9</v>
      </c>
      <c r="O366" s="65">
        <v>2.37</v>
      </c>
      <c r="P366" s="89">
        <f t="shared" ref="P366:P370" si="75">M366*4+N366*9+O366*4</f>
        <v>29.619999999999997</v>
      </c>
    </row>
    <row r="367" spans="1:16" ht="25.5">
      <c r="A367" s="44" t="s">
        <v>67</v>
      </c>
      <c r="B367" s="47">
        <v>130</v>
      </c>
      <c r="C367" s="42">
        <v>2.4</v>
      </c>
      <c r="D367" s="42">
        <v>4.7</v>
      </c>
      <c r="E367" s="42">
        <v>12.6</v>
      </c>
      <c r="F367" s="85">
        <f t="shared" si="73"/>
        <v>102.30000000000001</v>
      </c>
      <c r="G367" s="47">
        <v>150</v>
      </c>
      <c r="H367" s="42">
        <v>2.7</v>
      </c>
      <c r="I367" s="42">
        <v>7.3</v>
      </c>
      <c r="J367" s="42">
        <v>14.5</v>
      </c>
      <c r="K367" s="85">
        <f t="shared" si="74"/>
        <v>134.5</v>
      </c>
      <c r="L367" s="47">
        <v>180</v>
      </c>
      <c r="M367" s="42">
        <v>3.1</v>
      </c>
      <c r="N367" s="42">
        <v>6.5</v>
      </c>
      <c r="O367" s="42">
        <v>16.7</v>
      </c>
      <c r="P367" s="85">
        <f t="shared" si="75"/>
        <v>137.69999999999999</v>
      </c>
    </row>
    <row r="368" spans="1:16" ht="25.5">
      <c r="A368" s="109" t="s">
        <v>186</v>
      </c>
      <c r="B368" s="118">
        <v>30</v>
      </c>
      <c r="C368" s="124">
        <v>1.56</v>
      </c>
      <c r="D368" s="124">
        <v>0.12</v>
      </c>
      <c r="E368" s="124">
        <v>4.08</v>
      </c>
      <c r="F368" s="106">
        <v>23.1</v>
      </c>
      <c r="G368" s="118">
        <v>30</v>
      </c>
      <c r="H368" s="124">
        <v>1.56</v>
      </c>
      <c r="I368" s="124">
        <v>0.12</v>
      </c>
      <c r="J368" s="124">
        <v>4.08</v>
      </c>
      <c r="K368" s="106">
        <v>23.1</v>
      </c>
      <c r="L368" s="118">
        <v>30</v>
      </c>
      <c r="M368" s="124">
        <v>1.56</v>
      </c>
      <c r="N368" s="124">
        <v>0.12</v>
      </c>
      <c r="O368" s="124">
        <v>4.08</v>
      </c>
      <c r="P368" s="106">
        <v>23.1</v>
      </c>
    </row>
    <row r="369" spans="1:16">
      <c r="A369" s="109" t="s">
        <v>153</v>
      </c>
      <c r="B369" s="118">
        <v>200</v>
      </c>
      <c r="C369" s="133">
        <v>7.7</v>
      </c>
      <c r="D369" s="133">
        <v>4.3</v>
      </c>
      <c r="E369" s="133">
        <v>12.9</v>
      </c>
      <c r="F369" s="106">
        <v>122.3</v>
      </c>
      <c r="G369" s="118">
        <v>200</v>
      </c>
      <c r="H369" s="133">
        <v>7.7</v>
      </c>
      <c r="I369" s="133">
        <v>4.3</v>
      </c>
      <c r="J369" s="133">
        <v>12.9</v>
      </c>
      <c r="K369" s="106">
        <v>122.3</v>
      </c>
      <c r="L369" s="118">
        <v>200</v>
      </c>
      <c r="M369" s="133">
        <v>7.7</v>
      </c>
      <c r="N369" s="133">
        <v>4.3</v>
      </c>
      <c r="O369" s="133">
        <v>12.9</v>
      </c>
      <c r="P369" s="106">
        <v>122.3</v>
      </c>
    </row>
    <row r="370" spans="1:16" ht="25.5">
      <c r="A370" s="44" t="s">
        <v>146</v>
      </c>
      <c r="B370" s="45">
        <v>30</v>
      </c>
      <c r="C370" s="50">
        <v>2.2000000000000002</v>
      </c>
      <c r="D370" s="50">
        <v>0.3</v>
      </c>
      <c r="E370" s="50">
        <v>13.8</v>
      </c>
      <c r="F370" s="50">
        <v>67.5</v>
      </c>
      <c r="G370" s="45">
        <v>50</v>
      </c>
      <c r="H370" s="50">
        <v>3.7</v>
      </c>
      <c r="I370" s="50">
        <v>0.5</v>
      </c>
      <c r="J370" s="50">
        <v>22.9</v>
      </c>
      <c r="K370" s="50">
        <v>112.5</v>
      </c>
      <c r="L370" s="45">
        <v>50</v>
      </c>
      <c r="M370" s="32">
        <v>3.7</v>
      </c>
      <c r="N370" s="32">
        <v>0.5</v>
      </c>
      <c r="O370" s="32">
        <v>22.9</v>
      </c>
      <c r="P370" s="85">
        <f t="shared" si="75"/>
        <v>110.89999999999999</v>
      </c>
    </row>
    <row r="371" spans="1:16">
      <c r="A371" s="49" t="s">
        <v>5</v>
      </c>
      <c r="B371" s="45">
        <f>SUM(B365:B370)</f>
        <v>480</v>
      </c>
      <c r="C371" s="50">
        <f>SUM(C365:C370)</f>
        <v>25.22</v>
      </c>
      <c r="D371" s="50">
        <f t="shared" ref="D371:F371" si="76">SUM(D365:D370)</f>
        <v>13.82</v>
      </c>
      <c r="E371" s="50">
        <f t="shared" si="76"/>
        <v>53.55</v>
      </c>
      <c r="F371" s="50">
        <f t="shared" si="76"/>
        <v>526.42000000000007</v>
      </c>
      <c r="G371" s="45">
        <f t="shared" ref="G371:P371" si="77">SUM(G365:G370)</f>
        <v>540</v>
      </c>
      <c r="H371" s="50">
        <f t="shared" si="77"/>
        <v>28.019999999999996</v>
      </c>
      <c r="I371" s="50">
        <f t="shared" si="77"/>
        <v>16.819999999999997</v>
      </c>
      <c r="J371" s="50">
        <f t="shared" si="77"/>
        <v>67.75</v>
      </c>
      <c r="K371" s="50">
        <f t="shared" si="77"/>
        <v>622.12000000000012</v>
      </c>
      <c r="L371" s="45">
        <f t="shared" si="77"/>
        <v>580</v>
      </c>
      <c r="M371" s="50">
        <f t="shared" si="77"/>
        <v>29.019999999999996</v>
      </c>
      <c r="N371" s="50">
        <f t="shared" si="77"/>
        <v>16.02</v>
      </c>
      <c r="O371" s="50">
        <f t="shared" si="77"/>
        <v>72.25</v>
      </c>
      <c r="P371" s="50">
        <f t="shared" si="77"/>
        <v>656.81999999999994</v>
      </c>
    </row>
    <row r="372" spans="1:16">
      <c r="A372" s="51" t="s">
        <v>24</v>
      </c>
      <c r="B372" s="52"/>
      <c r="C372" s="86">
        <f>C371*4/F371</f>
        <v>0.19163405645682152</v>
      </c>
      <c r="D372" s="86">
        <f>D371*9/F371</f>
        <v>0.23627521750693359</v>
      </c>
      <c r="E372" s="86">
        <f>E371*4/F371</f>
        <v>0.40689943391208533</v>
      </c>
      <c r="F372" s="152">
        <f>F371/2100</f>
        <v>0.2506761904761905</v>
      </c>
      <c r="G372" s="52"/>
      <c r="H372" s="86">
        <f>H371*4/K371</f>
        <v>0.18015816884202399</v>
      </c>
      <c r="I372" s="86">
        <f>I371*9/K371</f>
        <v>0.24332926123577434</v>
      </c>
      <c r="J372" s="86">
        <f>J371*4/K371</f>
        <v>0.43560727833858409</v>
      </c>
      <c r="K372" s="86">
        <f>K371/2450</f>
        <v>0.25392653061224496</v>
      </c>
      <c r="L372" s="52"/>
      <c r="M372" s="86">
        <f>M371*4/P371</f>
        <v>0.17673030662890898</v>
      </c>
      <c r="N372" s="86">
        <f>N371*9/P371</f>
        <v>0.21951219512195125</v>
      </c>
      <c r="O372" s="86">
        <f>O371*4/P371</f>
        <v>0.43999878201029208</v>
      </c>
      <c r="P372" s="86">
        <f>P371/2600</f>
        <v>0.25262307692307689</v>
      </c>
    </row>
    <row r="373" spans="1:16">
      <c r="A373" s="34"/>
      <c r="B373" s="35"/>
      <c r="C373" s="36"/>
      <c r="D373" s="36"/>
      <c r="E373" s="36"/>
      <c r="F373" s="36"/>
      <c r="G373" s="35"/>
      <c r="H373" s="36"/>
      <c r="I373" s="36"/>
      <c r="J373" s="36"/>
      <c r="K373" s="36"/>
      <c r="L373" s="35"/>
      <c r="M373" s="36"/>
      <c r="N373" s="36"/>
      <c r="O373" s="36"/>
      <c r="P373" s="1"/>
    </row>
    <row r="374" spans="1:16" ht="25.5">
      <c r="A374" s="202" t="s">
        <v>26</v>
      </c>
      <c r="B374" s="45" t="s">
        <v>32</v>
      </c>
      <c r="C374" s="45" t="s">
        <v>33</v>
      </c>
      <c r="D374" s="45" t="s">
        <v>34</v>
      </c>
      <c r="E374" s="45" t="s">
        <v>35</v>
      </c>
      <c r="F374" s="45" t="s">
        <v>36</v>
      </c>
      <c r="G374" s="45" t="s">
        <v>37</v>
      </c>
      <c r="H374" s="45" t="s">
        <v>38</v>
      </c>
      <c r="I374" s="45" t="s">
        <v>39</v>
      </c>
      <c r="J374" s="45" t="s">
        <v>40</v>
      </c>
      <c r="K374" s="45" t="s">
        <v>41</v>
      </c>
      <c r="L374" s="45" t="s">
        <v>42</v>
      </c>
      <c r="M374" s="36"/>
      <c r="N374" s="14"/>
      <c r="O374" s="14"/>
      <c r="P374" s="14"/>
    </row>
    <row r="375" spans="1:16">
      <c r="A375" s="44" t="s">
        <v>27</v>
      </c>
      <c r="B375" s="55">
        <v>628.5</v>
      </c>
      <c r="C375" s="55">
        <v>1.1000000000000001</v>
      </c>
      <c r="D375" s="55">
        <v>5.26</v>
      </c>
      <c r="E375" s="55">
        <v>21.54</v>
      </c>
      <c r="F375" s="55">
        <v>0.4</v>
      </c>
      <c r="G375" s="55">
        <v>0.3</v>
      </c>
      <c r="H375" s="55">
        <v>7.14</v>
      </c>
      <c r="I375" s="55">
        <v>0.5</v>
      </c>
      <c r="J375" s="55">
        <v>85</v>
      </c>
      <c r="K375" s="55">
        <v>2.1</v>
      </c>
      <c r="L375" s="55">
        <v>57.04</v>
      </c>
      <c r="M375" s="36"/>
      <c r="N375" s="4"/>
      <c r="O375" s="4"/>
      <c r="P375" s="4"/>
    </row>
    <row r="376" spans="1:16">
      <c r="A376" s="44" t="s">
        <v>25</v>
      </c>
      <c r="B376" s="55">
        <v>806.9</v>
      </c>
      <c r="C376" s="55">
        <v>1.2</v>
      </c>
      <c r="D376" s="55">
        <v>7.5</v>
      </c>
      <c r="E376" s="55">
        <v>25.3</v>
      </c>
      <c r="F376" s="55">
        <v>0.5</v>
      </c>
      <c r="G376" s="55">
        <v>0.5</v>
      </c>
      <c r="H376" s="55">
        <v>8.84</v>
      </c>
      <c r="I376" s="55">
        <v>0.6</v>
      </c>
      <c r="J376" s="55">
        <v>97.3</v>
      </c>
      <c r="K376" s="55">
        <v>2.15</v>
      </c>
      <c r="L376" s="55">
        <v>59.44</v>
      </c>
      <c r="M376" s="36"/>
      <c r="N376" s="5"/>
      <c r="O376" s="5"/>
      <c r="P376" s="5"/>
    </row>
    <row r="377" spans="1:16">
      <c r="A377" s="44" t="s">
        <v>28</v>
      </c>
      <c r="B377" s="55">
        <v>820.9</v>
      </c>
      <c r="C377" s="55">
        <v>1.3</v>
      </c>
      <c r="D377" s="55">
        <v>8.26</v>
      </c>
      <c r="E377" s="55">
        <v>27.14</v>
      </c>
      <c r="F377" s="55">
        <v>0.5</v>
      </c>
      <c r="G377" s="55">
        <v>0.5</v>
      </c>
      <c r="H377" s="55">
        <v>9.5399999999999991</v>
      </c>
      <c r="I377" s="55">
        <v>0.6</v>
      </c>
      <c r="J377" s="55">
        <v>108.3</v>
      </c>
      <c r="K377" s="55">
        <v>2.0499999999999998</v>
      </c>
      <c r="L377" s="55">
        <v>69.64</v>
      </c>
      <c r="M377" s="36"/>
      <c r="N377" s="14"/>
      <c r="O377" s="14"/>
      <c r="P377" s="14"/>
    </row>
    <row r="378" spans="1:16" ht="25.5">
      <c r="A378" s="202" t="s">
        <v>29</v>
      </c>
      <c r="B378" s="56" t="s">
        <v>44</v>
      </c>
      <c r="C378" s="56" t="s">
        <v>45</v>
      </c>
      <c r="D378" s="56" t="s">
        <v>46</v>
      </c>
      <c r="E378" s="56" t="s">
        <v>47</v>
      </c>
      <c r="F378" s="56" t="s">
        <v>48</v>
      </c>
      <c r="G378" s="56" t="s">
        <v>49</v>
      </c>
      <c r="H378" s="36"/>
      <c r="I378" s="307" t="s">
        <v>43</v>
      </c>
      <c r="J378" s="308"/>
      <c r="K378" s="36"/>
      <c r="L378" s="38"/>
      <c r="M378" s="36"/>
      <c r="N378" s="5"/>
      <c r="O378" s="5"/>
      <c r="P378" s="5"/>
    </row>
    <row r="379" spans="1:16">
      <c r="A379" s="44" t="s">
        <v>27</v>
      </c>
      <c r="B379" s="55">
        <v>1239.8</v>
      </c>
      <c r="C379" s="55">
        <v>201</v>
      </c>
      <c r="D379" s="55">
        <v>102.6</v>
      </c>
      <c r="E379" s="55">
        <v>308.2</v>
      </c>
      <c r="F379" s="55">
        <v>3.18</v>
      </c>
      <c r="G379" s="55">
        <v>0.8</v>
      </c>
      <c r="H379" s="39"/>
      <c r="I379" s="317">
        <v>8.83</v>
      </c>
      <c r="J379" s="308"/>
      <c r="K379" s="36"/>
      <c r="L379" s="38"/>
      <c r="M379" s="36"/>
      <c r="N379" s="5"/>
      <c r="O379" s="5"/>
      <c r="P379" s="5"/>
    </row>
    <row r="380" spans="1:16">
      <c r="A380" s="44" t="s">
        <v>25</v>
      </c>
      <c r="B380" s="55">
        <v>1286.2</v>
      </c>
      <c r="C380" s="55">
        <v>201</v>
      </c>
      <c r="D380" s="55">
        <v>107</v>
      </c>
      <c r="E380" s="55">
        <v>399.7</v>
      </c>
      <c r="F380" s="55">
        <v>3.28</v>
      </c>
      <c r="G380" s="55">
        <v>0.8</v>
      </c>
      <c r="H380" s="39"/>
      <c r="I380" s="317">
        <v>9.6300000000000008</v>
      </c>
      <c r="J380" s="308"/>
      <c r="K380" s="36"/>
      <c r="L380" s="38"/>
      <c r="M380" s="36"/>
      <c r="N380" s="36"/>
      <c r="O380" s="36"/>
      <c r="P380" s="1"/>
    </row>
    <row r="381" spans="1:16">
      <c r="A381" s="44" t="s">
        <v>28</v>
      </c>
      <c r="B381" s="55">
        <v>1366.2</v>
      </c>
      <c r="C381" s="55">
        <v>212.9</v>
      </c>
      <c r="D381" s="55">
        <v>109</v>
      </c>
      <c r="E381" s="55">
        <v>424.7</v>
      </c>
      <c r="F381" s="55">
        <v>3.38</v>
      </c>
      <c r="G381" s="55">
        <v>0.8</v>
      </c>
      <c r="H381" s="39"/>
      <c r="I381" s="317">
        <v>9.83</v>
      </c>
      <c r="J381" s="308"/>
      <c r="K381" s="36"/>
      <c r="L381" s="38"/>
      <c r="M381" s="36"/>
      <c r="N381" s="36"/>
      <c r="O381" s="36"/>
      <c r="P381" s="1"/>
    </row>
    <row r="382" spans="1:16">
      <c r="A382" s="198" t="s">
        <v>73</v>
      </c>
      <c r="B382" s="171"/>
      <c r="C382" s="171"/>
      <c r="D382" s="171"/>
      <c r="E382" s="171"/>
      <c r="F382" s="171"/>
      <c r="G382" s="171"/>
      <c r="H382" s="39"/>
      <c r="I382" s="171"/>
      <c r="J382" s="171"/>
      <c r="K382" s="36"/>
      <c r="L382" s="38"/>
      <c r="M382" s="36"/>
      <c r="N382" s="36"/>
      <c r="O382" s="36"/>
      <c r="P382" s="1"/>
    </row>
    <row r="383" spans="1:16">
      <c r="A383" s="200" t="s">
        <v>23</v>
      </c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10"/>
    </row>
    <row r="384" spans="1:16">
      <c r="A384" s="83">
        <v>1</v>
      </c>
      <c r="B384" s="135">
        <v>2</v>
      </c>
      <c r="C384" s="19">
        <v>3</v>
      </c>
      <c r="D384" s="19">
        <v>4</v>
      </c>
      <c r="E384" s="19">
        <v>5</v>
      </c>
      <c r="F384" s="19">
        <v>6</v>
      </c>
      <c r="G384" s="19">
        <v>7</v>
      </c>
      <c r="H384" s="19">
        <v>8</v>
      </c>
      <c r="I384" s="19">
        <v>9</v>
      </c>
      <c r="J384" s="19">
        <v>10</v>
      </c>
      <c r="K384" s="19">
        <v>11</v>
      </c>
      <c r="L384" s="19">
        <v>12</v>
      </c>
      <c r="M384" s="19">
        <v>13</v>
      </c>
      <c r="N384" s="19">
        <v>14</v>
      </c>
      <c r="O384" s="19">
        <v>15</v>
      </c>
      <c r="P384" s="19">
        <v>16</v>
      </c>
    </row>
    <row r="385" spans="1:16">
      <c r="A385" s="169" t="s">
        <v>198</v>
      </c>
      <c r="B385" s="162">
        <v>200</v>
      </c>
      <c r="C385" s="163">
        <v>7</v>
      </c>
      <c r="D385" s="163">
        <v>7.2</v>
      </c>
      <c r="E385" s="163">
        <v>13.3</v>
      </c>
      <c r="F385" s="163">
        <v>290.5</v>
      </c>
      <c r="G385" s="164">
        <v>220</v>
      </c>
      <c r="H385" s="165">
        <v>7.5</v>
      </c>
      <c r="I385" s="163">
        <v>8.1999999999999993</v>
      </c>
      <c r="J385" s="163">
        <v>16.899999999999999</v>
      </c>
      <c r="K385" s="163">
        <v>359.2</v>
      </c>
      <c r="L385" s="164">
        <v>250</v>
      </c>
      <c r="M385" s="163">
        <v>9.1999999999999993</v>
      </c>
      <c r="N385" s="163">
        <v>10.199999999999999</v>
      </c>
      <c r="O385" s="163">
        <v>19.2</v>
      </c>
      <c r="P385" s="165">
        <v>381.9</v>
      </c>
    </row>
    <row r="386" spans="1:16">
      <c r="A386" s="134" t="s">
        <v>142</v>
      </c>
      <c r="B386" s="132">
        <v>200</v>
      </c>
      <c r="C386" s="93">
        <v>0.3</v>
      </c>
      <c r="D386" s="93">
        <v>0.4</v>
      </c>
      <c r="E386" s="93">
        <v>15.6</v>
      </c>
      <c r="F386" s="106">
        <v>68.5</v>
      </c>
      <c r="G386" s="113">
        <v>200</v>
      </c>
      <c r="H386" s="137">
        <v>0.3</v>
      </c>
      <c r="I386" s="93">
        <v>0.4</v>
      </c>
      <c r="J386" s="93">
        <v>15.6</v>
      </c>
      <c r="K386" s="106">
        <v>68.5</v>
      </c>
      <c r="L386" s="113">
        <v>200</v>
      </c>
      <c r="M386" s="93">
        <v>0.3</v>
      </c>
      <c r="N386" s="93">
        <v>0.4</v>
      </c>
      <c r="O386" s="93">
        <v>15.6</v>
      </c>
      <c r="P386" s="106">
        <v>68.5</v>
      </c>
    </row>
    <row r="387" spans="1:16">
      <c r="A387" s="44" t="s">
        <v>148</v>
      </c>
      <c r="B387" s="45">
        <v>120</v>
      </c>
      <c r="C387" s="65">
        <v>0.38</v>
      </c>
      <c r="D387" s="136">
        <v>0.05</v>
      </c>
      <c r="E387" s="65">
        <v>15.84</v>
      </c>
      <c r="F387" s="89">
        <f t="shared" ref="F387:F388" si="78">C387*4+D387*9+E387*4</f>
        <v>65.33</v>
      </c>
      <c r="G387" s="56">
        <v>120</v>
      </c>
      <c r="H387" s="65">
        <v>0.38</v>
      </c>
      <c r="I387" s="136">
        <v>0.05</v>
      </c>
      <c r="J387" s="65">
        <v>15.84</v>
      </c>
      <c r="K387" s="89">
        <f t="shared" ref="K387:K388" si="79">H387*4+I387*9+J387*4</f>
        <v>65.33</v>
      </c>
      <c r="L387" s="56">
        <v>120</v>
      </c>
      <c r="M387" s="65">
        <v>0.38</v>
      </c>
      <c r="N387" s="136">
        <v>0.05</v>
      </c>
      <c r="O387" s="65">
        <v>15.84</v>
      </c>
      <c r="P387" s="89">
        <f t="shared" ref="P387:P388" si="80">M387*4+N387*9+O387*4</f>
        <v>65.33</v>
      </c>
    </row>
    <row r="388" spans="1:16" ht="25.5">
      <c r="A388" s="44" t="s">
        <v>146</v>
      </c>
      <c r="B388" s="45">
        <v>30</v>
      </c>
      <c r="C388" s="32">
        <v>2.2000000000000002</v>
      </c>
      <c r="D388" s="32">
        <v>0.3</v>
      </c>
      <c r="E388" s="32">
        <v>13.8</v>
      </c>
      <c r="F388" s="85">
        <f t="shared" si="78"/>
        <v>66.7</v>
      </c>
      <c r="G388" s="45">
        <v>50</v>
      </c>
      <c r="H388" s="50">
        <v>3.7</v>
      </c>
      <c r="I388" s="32">
        <v>0.5</v>
      </c>
      <c r="J388" s="32">
        <v>22.9</v>
      </c>
      <c r="K388" s="85">
        <f t="shared" si="79"/>
        <v>110.89999999999999</v>
      </c>
      <c r="L388" s="45">
        <v>50</v>
      </c>
      <c r="M388" s="32">
        <v>3.7</v>
      </c>
      <c r="N388" s="32">
        <v>0.5</v>
      </c>
      <c r="O388" s="32">
        <v>22.9</v>
      </c>
      <c r="P388" s="85">
        <f t="shared" si="80"/>
        <v>110.89999999999999</v>
      </c>
    </row>
    <row r="389" spans="1:16">
      <c r="A389" s="49" t="s">
        <v>5</v>
      </c>
      <c r="B389" s="45">
        <f t="shared" ref="B389:P389" si="81">SUM(B385:B388)</f>
        <v>550</v>
      </c>
      <c r="C389" s="50">
        <f t="shared" si="81"/>
        <v>9.879999999999999</v>
      </c>
      <c r="D389" s="50">
        <f t="shared" si="81"/>
        <v>7.95</v>
      </c>
      <c r="E389" s="50">
        <f t="shared" si="81"/>
        <v>58.539999999999992</v>
      </c>
      <c r="F389" s="50">
        <f t="shared" si="81"/>
        <v>491.03</v>
      </c>
      <c r="G389" s="45">
        <f t="shared" si="81"/>
        <v>590</v>
      </c>
      <c r="H389" s="50">
        <f t="shared" si="81"/>
        <v>11.879999999999999</v>
      </c>
      <c r="I389" s="50">
        <f t="shared" si="81"/>
        <v>9.15</v>
      </c>
      <c r="J389" s="50">
        <f t="shared" si="81"/>
        <v>71.240000000000009</v>
      </c>
      <c r="K389" s="50">
        <f t="shared" si="81"/>
        <v>603.92999999999995</v>
      </c>
      <c r="L389" s="45">
        <f t="shared" si="81"/>
        <v>620</v>
      </c>
      <c r="M389" s="50">
        <f t="shared" si="81"/>
        <v>13.580000000000002</v>
      </c>
      <c r="N389" s="50">
        <f t="shared" si="81"/>
        <v>11.15</v>
      </c>
      <c r="O389" s="50">
        <f t="shared" si="81"/>
        <v>73.539999999999992</v>
      </c>
      <c r="P389" s="50">
        <f t="shared" si="81"/>
        <v>626.63</v>
      </c>
    </row>
    <row r="390" spans="1:16">
      <c r="A390" s="51" t="s">
        <v>24</v>
      </c>
      <c r="B390" s="52"/>
      <c r="C390" s="86">
        <f>C389*4/F389</f>
        <v>8.04838808219457E-2</v>
      </c>
      <c r="D390" s="86">
        <f>D389*9/F389</f>
        <v>0.14571411115410465</v>
      </c>
      <c r="E390" s="86">
        <f>E389*4/F389</f>
        <v>0.47687514001181186</v>
      </c>
      <c r="F390" s="143">
        <f>F389/2000</f>
        <v>0.24551499999999998</v>
      </c>
      <c r="G390" s="52"/>
      <c r="H390" s="86">
        <f>H389*4/K389</f>
        <v>7.8684615766727931E-2</v>
      </c>
      <c r="I390" s="86">
        <f>I389*9/K389</f>
        <v>0.13635686255029558</v>
      </c>
      <c r="J390" s="86">
        <f>J389*4/K389</f>
        <v>0.47184276323414975</v>
      </c>
      <c r="K390" s="143">
        <f>K389/2450</f>
        <v>0.24650204081632651</v>
      </c>
      <c r="L390" s="53"/>
      <c r="M390" s="86">
        <f>M389*4/P389</f>
        <v>8.6685923112522559E-2</v>
      </c>
      <c r="N390" s="86">
        <f>N389*9/P389</f>
        <v>0.16014234875444841</v>
      </c>
      <c r="O390" s="86">
        <f>O389*4/P389</f>
        <v>0.46943172206884443</v>
      </c>
      <c r="P390" s="86">
        <f>P389/2500</f>
        <v>0.25065199999999999</v>
      </c>
    </row>
    <row r="391" spans="1:16">
      <c r="A391" s="38"/>
      <c r="B391" s="38"/>
      <c r="C391" s="29"/>
      <c r="D391" s="38"/>
      <c r="E391" s="38"/>
      <c r="F391" s="38"/>
      <c r="G391" s="38"/>
      <c r="H391" s="29"/>
      <c r="I391" s="38"/>
      <c r="J391" s="38"/>
      <c r="K391" s="38"/>
      <c r="L391" s="38"/>
      <c r="M391" s="29"/>
      <c r="N391" s="38"/>
      <c r="O391" s="38"/>
      <c r="P391" s="10"/>
    </row>
    <row r="392" spans="1:16" ht="25.5">
      <c r="A392" s="202" t="s">
        <v>26</v>
      </c>
      <c r="B392" s="45" t="s">
        <v>32</v>
      </c>
      <c r="C392" s="45" t="s">
        <v>33</v>
      </c>
      <c r="D392" s="45" t="s">
        <v>34</v>
      </c>
      <c r="E392" s="45" t="s">
        <v>35</v>
      </c>
      <c r="F392" s="45" t="s">
        <v>36</v>
      </c>
      <c r="G392" s="45" t="s">
        <v>37</v>
      </c>
      <c r="H392" s="45" t="s">
        <v>38</v>
      </c>
      <c r="I392" s="45" t="s">
        <v>39</v>
      </c>
      <c r="J392" s="45" t="s">
        <v>40</v>
      </c>
      <c r="K392" s="45" t="s">
        <v>41</v>
      </c>
      <c r="L392" s="45" t="s">
        <v>42</v>
      </c>
      <c r="M392" s="38"/>
      <c r="N392" s="14"/>
      <c r="O392" s="14"/>
      <c r="P392" s="14"/>
    </row>
    <row r="393" spans="1:16">
      <c r="A393" s="44" t="s">
        <v>27</v>
      </c>
      <c r="B393" s="55">
        <v>196.6</v>
      </c>
      <c r="C393" s="55">
        <v>0.1</v>
      </c>
      <c r="D393" s="55">
        <v>4.5999999999999996</v>
      </c>
      <c r="E393" s="55">
        <v>8.08</v>
      </c>
      <c r="F393" s="55">
        <v>0.2</v>
      </c>
      <c r="G393" s="55">
        <v>0.4</v>
      </c>
      <c r="H393" s="55">
        <v>5.61</v>
      </c>
      <c r="I393" s="55">
        <v>0.2</v>
      </c>
      <c r="J393" s="55">
        <v>42</v>
      </c>
      <c r="K393" s="55">
        <v>1.1000000000000001</v>
      </c>
      <c r="L393" s="55">
        <v>24.26</v>
      </c>
      <c r="M393" s="38"/>
      <c r="N393" s="4"/>
      <c r="O393" s="4"/>
      <c r="P393" s="4"/>
    </row>
    <row r="394" spans="1:16">
      <c r="A394" s="44" t="s">
        <v>25</v>
      </c>
      <c r="B394" s="55">
        <v>258.7</v>
      </c>
      <c r="C394" s="55">
        <v>0.1</v>
      </c>
      <c r="D394" s="55">
        <v>7</v>
      </c>
      <c r="E394" s="55">
        <v>10.18</v>
      </c>
      <c r="F394" s="55">
        <v>0.3</v>
      </c>
      <c r="G394" s="55">
        <v>0.4</v>
      </c>
      <c r="H394" s="55">
        <v>7.6</v>
      </c>
      <c r="I394" s="55">
        <v>0.4</v>
      </c>
      <c r="J394" s="55">
        <v>58.2</v>
      </c>
      <c r="K394" s="55">
        <v>1.4</v>
      </c>
      <c r="L394" s="55">
        <v>31.36</v>
      </c>
      <c r="M394" s="38"/>
      <c r="N394" s="4"/>
      <c r="O394" s="4"/>
      <c r="P394" s="4"/>
    </row>
    <row r="395" spans="1:16">
      <c r="A395" s="44" t="s">
        <v>28</v>
      </c>
      <c r="B395" s="55">
        <v>286</v>
      </c>
      <c r="C395" s="55">
        <v>0.1</v>
      </c>
      <c r="D395" s="55">
        <v>7.7</v>
      </c>
      <c r="E395" s="55">
        <v>10.78</v>
      </c>
      <c r="F395" s="55">
        <v>0.4</v>
      </c>
      <c r="G395" s="55">
        <v>0.4</v>
      </c>
      <c r="H395" s="55">
        <v>8.01</v>
      </c>
      <c r="I395" s="55">
        <v>0.4</v>
      </c>
      <c r="J395" s="55">
        <v>61.5</v>
      </c>
      <c r="K395" s="55">
        <v>1.5</v>
      </c>
      <c r="L395" s="55">
        <v>33.94</v>
      </c>
      <c r="M395" s="38"/>
      <c r="N395" s="4"/>
      <c r="O395" s="4"/>
      <c r="P395" s="4"/>
    </row>
    <row r="396" spans="1:16" ht="25.5">
      <c r="A396" s="202" t="s">
        <v>29</v>
      </c>
      <c r="B396" s="45" t="s">
        <v>44</v>
      </c>
      <c r="C396" s="45" t="s">
        <v>45</v>
      </c>
      <c r="D396" s="45" t="s">
        <v>46</v>
      </c>
      <c r="E396" s="45" t="s">
        <v>47</v>
      </c>
      <c r="F396" s="45" t="s">
        <v>48</v>
      </c>
      <c r="G396" s="45" t="s">
        <v>49</v>
      </c>
      <c r="H396" s="36"/>
      <c r="I396" s="307" t="s">
        <v>43</v>
      </c>
      <c r="J396" s="308"/>
      <c r="K396" s="36"/>
      <c r="L396" s="38"/>
      <c r="M396" s="38"/>
      <c r="N396" s="14"/>
      <c r="O396" s="14"/>
      <c r="P396" s="14"/>
    </row>
    <row r="397" spans="1:16">
      <c r="A397" s="44" t="s">
        <v>27</v>
      </c>
      <c r="B397" s="55">
        <v>922.1</v>
      </c>
      <c r="C397" s="55">
        <v>247.1</v>
      </c>
      <c r="D397" s="55">
        <v>88.1</v>
      </c>
      <c r="E397" s="55">
        <v>323.5</v>
      </c>
      <c r="F397" s="55">
        <v>5.0999999999999996</v>
      </c>
      <c r="G397" s="55">
        <v>0.6</v>
      </c>
      <c r="H397" s="39"/>
      <c r="I397" s="317">
        <v>6.54</v>
      </c>
      <c r="J397" s="308"/>
      <c r="K397" s="36"/>
      <c r="L397" s="38"/>
      <c r="M397" s="38"/>
      <c r="N397" s="4"/>
      <c r="O397" s="4"/>
      <c r="P397" s="4"/>
    </row>
    <row r="398" spans="1:16">
      <c r="A398" s="44" t="s">
        <v>25</v>
      </c>
      <c r="B398" s="55">
        <v>1086.9000000000001</v>
      </c>
      <c r="C398" s="55">
        <v>257</v>
      </c>
      <c r="D398" s="55">
        <v>101.9</v>
      </c>
      <c r="E398" s="55">
        <v>386.2</v>
      </c>
      <c r="F398" s="55">
        <v>6.07</v>
      </c>
      <c r="G398" s="55">
        <v>0.7</v>
      </c>
      <c r="H398" s="39"/>
      <c r="I398" s="317">
        <v>8.84</v>
      </c>
      <c r="J398" s="308"/>
      <c r="K398" s="36"/>
      <c r="L398" s="38"/>
      <c r="M398" s="38"/>
      <c r="N398" s="4"/>
      <c r="O398" s="4"/>
      <c r="P398" s="4"/>
    </row>
    <row r="399" spans="1:16">
      <c r="A399" s="44" t="s">
        <v>28</v>
      </c>
      <c r="B399" s="55">
        <v>1125.9000000000001</v>
      </c>
      <c r="C399" s="55">
        <v>258.39999999999998</v>
      </c>
      <c r="D399" s="55">
        <v>104.3</v>
      </c>
      <c r="E399" s="55">
        <v>396.6</v>
      </c>
      <c r="F399" s="55">
        <v>6.17</v>
      </c>
      <c r="G399" s="55">
        <v>0.7</v>
      </c>
      <c r="H399" s="39"/>
      <c r="I399" s="317">
        <v>9.14</v>
      </c>
      <c r="J399" s="308"/>
      <c r="K399" s="36"/>
      <c r="L399" s="38"/>
      <c r="M399" s="38"/>
      <c r="N399" s="4"/>
      <c r="O399" s="4"/>
      <c r="P399" s="4"/>
    </row>
    <row r="400" spans="1:16">
      <c r="A400" s="15" t="s">
        <v>31</v>
      </c>
      <c r="B400" s="11"/>
      <c r="C400" s="11"/>
      <c r="D400" s="11"/>
      <c r="E400" s="11"/>
      <c r="F400" s="11"/>
      <c r="G400" s="11"/>
      <c r="H400" s="28"/>
      <c r="I400" s="28"/>
      <c r="J400" s="28"/>
      <c r="K400" s="28"/>
      <c r="L400" s="28"/>
      <c r="M400" s="28"/>
      <c r="N400" s="28"/>
      <c r="O400" s="28"/>
      <c r="P400" s="4"/>
    </row>
    <row r="401" spans="1:16">
      <c r="A401" s="4" t="s">
        <v>30</v>
      </c>
      <c r="B401" s="11"/>
      <c r="C401" s="11"/>
      <c r="D401" s="11"/>
      <c r="E401" s="11"/>
      <c r="F401" s="11"/>
      <c r="G401" s="11"/>
      <c r="H401" s="28"/>
      <c r="I401" s="28"/>
      <c r="J401" s="28"/>
      <c r="K401" s="28"/>
      <c r="L401" s="28"/>
      <c r="M401" s="28"/>
      <c r="N401" s="28"/>
      <c r="O401" s="28"/>
      <c r="P401" s="4"/>
    </row>
    <row r="402" spans="1:16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</sheetData>
  <mergeCells count="93">
    <mergeCell ref="I399:J399"/>
    <mergeCell ref="I378:J378"/>
    <mergeCell ref="I379:J379"/>
    <mergeCell ref="I380:J380"/>
    <mergeCell ref="I381:J381"/>
    <mergeCell ref="I396:J396"/>
    <mergeCell ref="I397:J397"/>
    <mergeCell ref="I398:J398"/>
    <mergeCell ref="I361:J361"/>
    <mergeCell ref="I320:J320"/>
    <mergeCell ref="I321:J321"/>
    <mergeCell ref="I322:J322"/>
    <mergeCell ref="I358:J358"/>
    <mergeCell ref="I359:J359"/>
    <mergeCell ref="I360:J360"/>
    <mergeCell ref="I323:J323"/>
    <mergeCell ref="I339:J339"/>
    <mergeCell ref="I341:J341"/>
    <mergeCell ref="I342:J342"/>
    <mergeCell ref="I340:J340"/>
    <mergeCell ref="I261:J261"/>
    <mergeCell ref="I241:J241"/>
    <mergeCell ref="I242:J242"/>
    <mergeCell ref="I243:J243"/>
    <mergeCell ref="B306:F306"/>
    <mergeCell ref="G306:K306"/>
    <mergeCell ref="I244:J244"/>
    <mergeCell ref="I259:J259"/>
    <mergeCell ref="I260:J260"/>
    <mergeCell ref="I280:J280"/>
    <mergeCell ref="I281:J281"/>
    <mergeCell ref="I282:J282"/>
    <mergeCell ref="I297:J297"/>
    <mergeCell ref="I298:J298"/>
    <mergeCell ref="L206:P206"/>
    <mergeCell ref="I221:J221"/>
    <mergeCell ref="I222:J222"/>
    <mergeCell ref="I223:J223"/>
    <mergeCell ref="I224:J224"/>
    <mergeCell ref="L306:P306"/>
    <mergeCell ref="I262:J262"/>
    <mergeCell ref="I279:J279"/>
    <mergeCell ref="I299:J299"/>
    <mergeCell ref="I300:J300"/>
    <mergeCell ref="B206:F206"/>
    <mergeCell ref="G206:K206"/>
    <mergeCell ref="I159:J159"/>
    <mergeCell ref="I160:J160"/>
    <mergeCell ref="I161:J161"/>
    <mergeCell ref="I178:J178"/>
    <mergeCell ref="I179:J179"/>
    <mergeCell ref="I180:J180"/>
    <mergeCell ref="I181:J181"/>
    <mergeCell ref="I197:J197"/>
    <mergeCell ref="I198:J198"/>
    <mergeCell ref="I199:J199"/>
    <mergeCell ref="I200:J200"/>
    <mergeCell ref="I158:J158"/>
    <mergeCell ref="B105:F105"/>
    <mergeCell ref="G105:K105"/>
    <mergeCell ref="L105:P105"/>
    <mergeCell ref="I119:J119"/>
    <mergeCell ref="I120:J120"/>
    <mergeCell ref="I121:J121"/>
    <mergeCell ref="I122:J122"/>
    <mergeCell ref="I138:J138"/>
    <mergeCell ref="I139:J139"/>
    <mergeCell ref="I140:J140"/>
    <mergeCell ref="I141:J141"/>
    <mergeCell ref="I99:J99"/>
    <mergeCell ref="I57:J57"/>
    <mergeCell ref="I58:J58"/>
    <mergeCell ref="I59:J59"/>
    <mergeCell ref="I60:J60"/>
    <mergeCell ref="I78:J78"/>
    <mergeCell ref="I79:J79"/>
    <mergeCell ref="I80:J80"/>
    <mergeCell ref="I81:J81"/>
    <mergeCell ref="I96:J96"/>
    <mergeCell ref="I97:J97"/>
    <mergeCell ref="I98:J98"/>
    <mergeCell ref="I40:J40"/>
    <mergeCell ref="B1:D1"/>
    <mergeCell ref="B4:F4"/>
    <mergeCell ref="G4:K4"/>
    <mergeCell ref="L4:P4"/>
    <mergeCell ref="I18:J18"/>
    <mergeCell ref="I19:J19"/>
    <mergeCell ref="I20:J20"/>
    <mergeCell ref="I21:J21"/>
    <mergeCell ref="I37:J37"/>
    <mergeCell ref="I38:J38"/>
    <mergeCell ref="I39:J3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09"/>
  <sheetViews>
    <sheetView topLeftCell="A43" workbookViewId="0">
      <selection activeCell="A385" sqref="A385:XFD394"/>
    </sheetView>
  </sheetViews>
  <sheetFormatPr defaultRowHeight="15"/>
  <cols>
    <col min="1" max="1" width="23.140625" customWidth="1"/>
    <col min="2" max="2" width="6.5703125" customWidth="1"/>
    <col min="3" max="4" width="5.42578125" customWidth="1"/>
    <col min="5" max="5" width="6.5703125" customWidth="1"/>
    <col min="6" max="6" width="5.42578125" customWidth="1"/>
    <col min="7" max="7" width="6.42578125" customWidth="1"/>
    <col min="8" max="11" width="5.42578125" customWidth="1"/>
    <col min="12" max="12" width="6.42578125" customWidth="1"/>
    <col min="13" max="16" width="5.42578125" customWidth="1"/>
    <col min="18" max="18" width="17.42578125" customWidth="1"/>
  </cols>
  <sheetData>
    <row r="1" spans="1:18">
      <c r="A1" s="200" t="s">
        <v>69</v>
      </c>
      <c r="B1" s="200"/>
      <c r="C1" s="321"/>
      <c r="D1" s="321"/>
      <c r="E1" s="321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8">
      <c r="A2" s="200" t="s">
        <v>184</v>
      </c>
      <c r="B2" s="190"/>
      <c r="C2" s="190"/>
      <c r="D2" s="200"/>
      <c r="E2" s="269"/>
      <c r="F2" s="269"/>
      <c r="G2" s="269"/>
      <c r="H2" s="269"/>
      <c r="I2" s="270"/>
      <c r="J2" s="200"/>
      <c r="K2" s="200"/>
      <c r="L2" s="200"/>
      <c r="M2" s="200"/>
      <c r="N2" s="200"/>
      <c r="O2" s="200"/>
      <c r="P2" s="190"/>
      <c r="Q2" s="190"/>
    </row>
    <row r="3" spans="1:18">
      <c r="A3" s="200" t="s">
        <v>64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>
      <c r="A4" s="80"/>
      <c r="B4" s="322" t="s">
        <v>1</v>
      </c>
      <c r="C4" s="323"/>
      <c r="D4" s="323"/>
      <c r="E4" s="323"/>
      <c r="F4" s="324"/>
      <c r="G4" s="322" t="s">
        <v>75</v>
      </c>
      <c r="H4" s="323"/>
      <c r="I4" s="323"/>
      <c r="J4" s="323"/>
      <c r="K4" s="324"/>
      <c r="L4" s="322" t="s">
        <v>76</v>
      </c>
      <c r="M4" s="323"/>
      <c r="N4" s="323"/>
      <c r="O4" s="323"/>
      <c r="P4" s="324"/>
      <c r="Q4" s="190"/>
    </row>
    <row r="5" spans="1:18" ht="25.5">
      <c r="A5" s="212" t="s">
        <v>3</v>
      </c>
      <c r="B5" s="174" t="s">
        <v>77</v>
      </c>
      <c r="C5" s="174" t="s">
        <v>59</v>
      </c>
      <c r="D5" s="174" t="s">
        <v>60</v>
      </c>
      <c r="E5" s="174" t="s">
        <v>61</v>
      </c>
      <c r="F5" s="174" t="s">
        <v>78</v>
      </c>
      <c r="G5" s="174" t="s">
        <v>77</v>
      </c>
      <c r="H5" s="174" t="s">
        <v>59</v>
      </c>
      <c r="I5" s="174" t="s">
        <v>60</v>
      </c>
      <c r="J5" s="174" t="s">
        <v>61</v>
      </c>
      <c r="K5" s="174" t="s">
        <v>78</v>
      </c>
      <c r="L5" s="174" t="s">
        <v>77</v>
      </c>
      <c r="M5" s="174" t="s">
        <v>59</v>
      </c>
      <c r="N5" s="174" t="s">
        <v>60</v>
      </c>
      <c r="O5" s="174" t="s">
        <v>61</v>
      </c>
      <c r="P5" s="174" t="s">
        <v>78</v>
      </c>
      <c r="Q5" s="190"/>
    </row>
    <row r="6" spans="1:18">
      <c r="A6" s="83">
        <v>1</v>
      </c>
      <c r="B6" s="210">
        <v>2</v>
      </c>
      <c r="C6" s="210">
        <v>3</v>
      </c>
      <c r="D6" s="210">
        <v>4</v>
      </c>
      <c r="E6" s="210">
        <v>5</v>
      </c>
      <c r="F6" s="210">
        <v>6</v>
      </c>
      <c r="G6" s="210">
        <v>7</v>
      </c>
      <c r="H6" s="210">
        <v>8</v>
      </c>
      <c r="I6" s="210">
        <v>9</v>
      </c>
      <c r="J6" s="210">
        <v>10</v>
      </c>
      <c r="K6" s="210">
        <v>11</v>
      </c>
      <c r="L6" s="210">
        <v>12</v>
      </c>
      <c r="M6" s="210">
        <v>13</v>
      </c>
      <c r="N6" s="210">
        <v>14</v>
      </c>
      <c r="O6" s="210">
        <v>15</v>
      </c>
      <c r="P6" s="210">
        <v>16</v>
      </c>
      <c r="Q6" s="190"/>
    </row>
    <row r="7" spans="1:18" ht="13.15" customHeight="1">
      <c r="A7" s="13" t="s">
        <v>79</v>
      </c>
      <c r="B7" s="176">
        <v>200</v>
      </c>
      <c r="C7" s="177">
        <v>21.6</v>
      </c>
      <c r="D7" s="177">
        <v>5.0999999999999996</v>
      </c>
      <c r="E7" s="177">
        <v>37</v>
      </c>
      <c r="F7" s="177">
        <f>C7*4+D7*9+E7*4</f>
        <v>280.3</v>
      </c>
      <c r="G7" s="176">
        <v>220</v>
      </c>
      <c r="H7" s="177">
        <v>24.8</v>
      </c>
      <c r="I7" s="177">
        <v>8.3000000000000007</v>
      </c>
      <c r="J7" s="177">
        <v>41.1</v>
      </c>
      <c r="K7" s="177">
        <f>H7*4+I7*9+J7*4</f>
        <v>338.3</v>
      </c>
      <c r="L7" s="176">
        <v>250</v>
      </c>
      <c r="M7" s="177">
        <v>26.8</v>
      </c>
      <c r="N7" s="177">
        <v>10.4</v>
      </c>
      <c r="O7" s="177">
        <v>45.5</v>
      </c>
      <c r="P7" s="177">
        <f t="shared" ref="P7:P10" si="0">M7*4+N7*9+O7*4</f>
        <v>382.8</v>
      </c>
      <c r="Q7" s="190"/>
    </row>
    <row r="8" spans="1:18" ht="13.9" customHeight="1">
      <c r="A8" s="168" t="s">
        <v>192</v>
      </c>
      <c r="B8" s="211">
        <v>200</v>
      </c>
      <c r="C8" s="116">
        <v>4.3</v>
      </c>
      <c r="D8" s="116">
        <v>3.8</v>
      </c>
      <c r="E8" s="116">
        <v>7.2</v>
      </c>
      <c r="F8" s="116">
        <v>53</v>
      </c>
      <c r="G8" s="211">
        <v>200</v>
      </c>
      <c r="H8" s="116">
        <v>4.3</v>
      </c>
      <c r="I8" s="116">
        <v>3.8</v>
      </c>
      <c r="J8" s="116">
        <v>7.2</v>
      </c>
      <c r="K8" s="116">
        <v>53</v>
      </c>
      <c r="L8" s="211">
        <v>200</v>
      </c>
      <c r="M8" s="116">
        <v>4.3</v>
      </c>
      <c r="N8" s="116">
        <v>3.8</v>
      </c>
      <c r="O8" s="116">
        <v>7.2</v>
      </c>
      <c r="P8" s="116">
        <v>53</v>
      </c>
      <c r="Q8" s="190"/>
      <c r="R8" s="295"/>
    </row>
    <row r="9" spans="1:18">
      <c r="A9" s="13" t="s">
        <v>195</v>
      </c>
      <c r="B9" s="176">
        <v>120</v>
      </c>
      <c r="C9" s="177">
        <v>0.5</v>
      </c>
      <c r="D9" s="177">
        <v>0.3</v>
      </c>
      <c r="E9" s="177">
        <v>13.6</v>
      </c>
      <c r="F9" s="177">
        <f t="shared" ref="F9:F10" si="1">C9*4+D9*9+E9*4</f>
        <v>59.099999999999994</v>
      </c>
      <c r="G9" s="176">
        <v>120</v>
      </c>
      <c r="H9" s="177">
        <v>0.5</v>
      </c>
      <c r="I9" s="177">
        <v>0.3</v>
      </c>
      <c r="J9" s="177">
        <v>13.6</v>
      </c>
      <c r="K9" s="177">
        <f t="shared" ref="K9:K10" si="2">H9*4+I9*9+J9*4</f>
        <v>59.099999999999994</v>
      </c>
      <c r="L9" s="176">
        <v>120</v>
      </c>
      <c r="M9" s="177">
        <v>0.5</v>
      </c>
      <c r="N9" s="177">
        <v>0.3</v>
      </c>
      <c r="O9" s="177">
        <v>13.6</v>
      </c>
      <c r="P9" s="177">
        <f t="shared" si="0"/>
        <v>59.099999999999994</v>
      </c>
      <c r="Q9" s="190"/>
    </row>
    <row r="10" spans="1:18" ht="25.5" customHeight="1">
      <c r="A10" s="13" t="s">
        <v>81</v>
      </c>
      <c r="B10" s="176">
        <v>30</v>
      </c>
      <c r="C10" s="177">
        <v>2.2000000000000002</v>
      </c>
      <c r="D10" s="177">
        <v>0.3</v>
      </c>
      <c r="E10" s="177">
        <v>13.8</v>
      </c>
      <c r="F10" s="177">
        <f t="shared" si="1"/>
        <v>66.7</v>
      </c>
      <c r="G10" s="176">
        <v>50</v>
      </c>
      <c r="H10" s="177">
        <v>3</v>
      </c>
      <c r="I10" s="177">
        <v>0.4</v>
      </c>
      <c r="J10" s="177">
        <v>18.3</v>
      </c>
      <c r="K10" s="177">
        <f t="shared" si="2"/>
        <v>88.8</v>
      </c>
      <c r="L10" s="176">
        <v>50</v>
      </c>
      <c r="M10" s="177">
        <v>3</v>
      </c>
      <c r="N10" s="177">
        <v>0.4</v>
      </c>
      <c r="O10" s="177">
        <v>18.3</v>
      </c>
      <c r="P10" s="177">
        <f t="shared" si="0"/>
        <v>88.8</v>
      </c>
      <c r="Q10" s="190"/>
    </row>
    <row r="11" spans="1:18">
      <c r="A11" s="70" t="s">
        <v>5</v>
      </c>
      <c r="B11" s="176"/>
      <c r="C11" s="181">
        <f>SUM(C7:C10)</f>
        <v>28.6</v>
      </c>
      <c r="D11" s="181">
        <f>SUM(D7:D10)</f>
        <v>9.5</v>
      </c>
      <c r="E11" s="181">
        <f>SUM(E7:E10)</f>
        <v>71.600000000000009</v>
      </c>
      <c r="F11" s="181">
        <f>SUM(F7:F10)</f>
        <v>459.09999999999997</v>
      </c>
      <c r="G11" s="181"/>
      <c r="H11" s="181">
        <f>SUM(H7:H10)</f>
        <v>32.6</v>
      </c>
      <c r="I11" s="181">
        <f>SUM(I7:I10)</f>
        <v>12.800000000000002</v>
      </c>
      <c r="J11" s="181">
        <f>SUM(J7:J10)</f>
        <v>80.2</v>
      </c>
      <c r="K11" s="181">
        <f>SUM(K7:K10)</f>
        <v>539.19999999999993</v>
      </c>
      <c r="L11" s="181"/>
      <c r="M11" s="181">
        <f>SUM(M7:M10)</f>
        <v>34.6</v>
      </c>
      <c r="N11" s="181">
        <f>SUM(N7:N10)</f>
        <v>14.9</v>
      </c>
      <c r="O11" s="181">
        <f>SUM(O7:O10)</f>
        <v>84.6</v>
      </c>
      <c r="P11" s="181">
        <f>SUM(P7:P10)</f>
        <v>583.69999999999993</v>
      </c>
      <c r="Q11" s="190"/>
    </row>
    <row r="12" spans="1:18">
      <c r="A12" s="71" t="s">
        <v>24</v>
      </c>
      <c r="B12" s="183"/>
      <c r="C12" s="184">
        <f>C11*4/F11</f>
        <v>0.24918318449139623</v>
      </c>
      <c r="D12" s="184">
        <f>D11*9/F11</f>
        <v>0.18623393596166413</v>
      </c>
      <c r="E12" s="184">
        <f>E11*4/F11</f>
        <v>0.62382923110433464</v>
      </c>
      <c r="F12" s="184">
        <f>F11/2100</f>
        <v>0.2186190476190476</v>
      </c>
      <c r="G12" s="186"/>
      <c r="H12" s="184">
        <f>H11*4/K11</f>
        <v>0.24183976261127602</v>
      </c>
      <c r="I12" s="184">
        <f>I11*9/K11</f>
        <v>0.21364985163204753</v>
      </c>
      <c r="J12" s="184">
        <f>J11*4/K11</f>
        <v>0.59495548961424338</v>
      </c>
      <c r="K12" s="184">
        <f>K11/2450</f>
        <v>0.22008163265306119</v>
      </c>
      <c r="L12" s="186"/>
      <c r="M12" s="184">
        <f>M11*4/P11</f>
        <v>0.23710810347781397</v>
      </c>
      <c r="N12" s="184">
        <f>N11*9/P11</f>
        <v>0.22974130546513621</v>
      </c>
      <c r="O12" s="184">
        <f>13*4/P11</f>
        <v>8.9086859688196005E-2</v>
      </c>
      <c r="P12" s="184">
        <f>P11/2700</f>
        <v>0.21618518518518515</v>
      </c>
      <c r="Q12" s="190"/>
    </row>
    <row r="13" spans="1:18" ht="25.5">
      <c r="A13" s="176" t="s">
        <v>26</v>
      </c>
      <c r="B13" s="176" t="s">
        <v>32</v>
      </c>
      <c r="C13" s="176" t="s">
        <v>33</v>
      </c>
      <c r="D13" s="176" t="s">
        <v>34</v>
      </c>
      <c r="E13" s="176" t="s">
        <v>35</v>
      </c>
      <c r="F13" s="176" t="s">
        <v>36</v>
      </c>
      <c r="G13" s="176" t="s">
        <v>37</v>
      </c>
      <c r="H13" s="176" t="s">
        <v>38</v>
      </c>
      <c r="I13" s="176" t="s">
        <v>39</v>
      </c>
      <c r="J13" s="176" t="s">
        <v>40</v>
      </c>
      <c r="K13" s="176" t="s">
        <v>41</v>
      </c>
      <c r="L13" s="176" t="s">
        <v>42</v>
      </c>
      <c r="M13" s="189"/>
      <c r="N13" s="189"/>
      <c r="O13" s="189"/>
      <c r="P13" s="189"/>
      <c r="Q13" s="190"/>
    </row>
    <row r="14" spans="1:18">
      <c r="A14" s="73" t="s">
        <v>27</v>
      </c>
      <c r="B14" s="187">
        <v>1194.4399999999998</v>
      </c>
      <c r="C14" s="187">
        <v>0.30000000000000004</v>
      </c>
      <c r="D14" s="187">
        <v>6.45</v>
      </c>
      <c r="E14" s="187">
        <v>19.07</v>
      </c>
      <c r="F14" s="187">
        <v>0.3</v>
      </c>
      <c r="G14" s="187">
        <v>0.44000000000000006</v>
      </c>
      <c r="H14" s="187">
        <v>16.88</v>
      </c>
      <c r="I14" s="187">
        <v>0.5</v>
      </c>
      <c r="J14" s="187">
        <v>50.109999999999992</v>
      </c>
      <c r="K14" s="187">
        <v>1.22</v>
      </c>
      <c r="L14" s="187">
        <v>19.47</v>
      </c>
      <c r="M14" s="189"/>
      <c r="N14" s="189"/>
      <c r="O14" s="189"/>
      <c r="P14" s="189"/>
      <c r="Q14" s="190"/>
    </row>
    <row r="15" spans="1:18">
      <c r="A15" s="13" t="s">
        <v>25</v>
      </c>
      <c r="B15" s="177">
        <v>1486.25</v>
      </c>
      <c r="C15" s="177">
        <v>0.39</v>
      </c>
      <c r="D15" s="177">
        <v>7.9499999999999993</v>
      </c>
      <c r="E15" s="177">
        <v>22.27</v>
      </c>
      <c r="F15" s="177">
        <v>0.39</v>
      </c>
      <c r="G15" s="177">
        <v>0.58000000000000007</v>
      </c>
      <c r="H15" s="177">
        <v>20.09</v>
      </c>
      <c r="I15" s="177">
        <v>0.94</v>
      </c>
      <c r="J15" s="177">
        <v>63.54</v>
      </c>
      <c r="K15" s="177">
        <v>1.57</v>
      </c>
      <c r="L15" s="177">
        <v>20.75</v>
      </c>
      <c r="M15" s="189"/>
      <c r="N15" s="189"/>
      <c r="O15" s="189"/>
      <c r="P15" s="189"/>
      <c r="Q15" s="190"/>
    </row>
    <row r="16" spans="1:18">
      <c r="A16" s="13" t="s">
        <v>28</v>
      </c>
      <c r="B16" s="177">
        <v>1835.7099999999998</v>
      </c>
      <c r="C16" s="177">
        <v>0.44</v>
      </c>
      <c r="D16" s="177">
        <v>9.33</v>
      </c>
      <c r="E16" s="177">
        <v>25.46</v>
      </c>
      <c r="F16" s="177">
        <v>0.41000000000000003</v>
      </c>
      <c r="G16" s="177">
        <v>0.61</v>
      </c>
      <c r="H16" s="177">
        <v>21.669999999999998</v>
      </c>
      <c r="I16" s="177">
        <v>1.02</v>
      </c>
      <c r="J16" s="177">
        <v>68.72</v>
      </c>
      <c r="K16" s="177">
        <v>1.69</v>
      </c>
      <c r="L16" s="177">
        <v>21.689999999999998</v>
      </c>
      <c r="M16" s="189"/>
      <c r="N16" s="189"/>
      <c r="O16" s="189"/>
      <c r="P16" s="189"/>
      <c r="Q16" s="190"/>
    </row>
    <row r="17" spans="1:18" ht="25.5">
      <c r="A17" s="188" t="s">
        <v>29</v>
      </c>
      <c r="B17" s="188" t="s">
        <v>44</v>
      </c>
      <c r="C17" s="188" t="s">
        <v>45</v>
      </c>
      <c r="D17" s="188" t="s">
        <v>46</v>
      </c>
      <c r="E17" s="188" t="s">
        <v>47</v>
      </c>
      <c r="F17" s="188" t="s">
        <v>48</v>
      </c>
      <c r="G17" s="188" t="s">
        <v>49</v>
      </c>
      <c r="H17" s="189"/>
      <c r="I17" s="303" t="s">
        <v>43</v>
      </c>
      <c r="J17" s="303"/>
      <c r="K17" s="189"/>
      <c r="L17" s="190"/>
      <c r="M17" s="189"/>
      <c r="N17" s="189"/>
      <c r="O17" s="189"/>
      <c r="P17" s="189"/>
      <c r="Q17" s="190"/>
    </row>
    <row r="18" spans="1:18">
      <c r="A18" s="13" t="s">
        <v>27</v>
      </c>
      <c r="B18" s="177">
        <v>945.85</v>
      </c>
      <c r="C18" s="177">
        <v>332.2</v>
      </c>
      <c r="D18" s="177">
        <v>84.22</v>
      </c>
      <c r="E18" s="177">
        <v>50.109999999999992</v>
      </c>
      <c r="F18" s="177">
        <v>50.109999999999992</v>
      </c>
      <c r="G18" s="177">
        <v>0.41</v>
      </c>
      <c r="H18" s="191"/>
      <c r="I18" s="298">
        <v>7.41</v>
      </c>
      <c r="J18" s="298"/>
      <c r="K18" s="189"/>
      <c r="L18" s="190"/>
      <c r="M18" s="189"/>
      <c r="N18" s="189"/>
      <c r="O18" s="189"/>
      <c r="P18" s="189"/>
      <c r="Q18" s="190"/>
      <c r="R18" s="200"/>
    </row>
    <row r="19" spans="1:18">
      <c r="A19" s="13" t="s">
        <v>25</v>
      </c>
      <c r="B19" s="177">
        <v>1049.3</v>
      </c>
      <c r="C19" s="177">
        <v>237.4</v>
      </c>
      <c r="D19" s="177">
        <v>80.099999999999994</v>
      </c>
      <c r="E19" s="177">
        <v>629.21</v>
      </c>
      <c r="F19" s="177">
        <v>2.89</v>
      </c>
      <c r="G19" s="177">
        <v>0.56000000000000005</v>
      </c>
      <c r="H19" s="191"/>
      <c r="I19" s="298">
        <v>9.25</v>
      </c>
      <c r="J19" s="298"/>
      <c r="K19" s="189"/>
      <c r="L19" s="190"/>
      <c r="M19" s="189"/>
      <c r="N19" s="189"/>
      <c r="O19" s="189"/>
      <c r="P19" s="189"/>
      <c r="Q19" s="190"/>
    </row>
    <row r="20" spans="1:18">
      <c r="A20" s="13" t="s">
        <v>28</v>
      </c>
      <c r="B20" s="177">
        <v>1264.06</v>
      </c>
      <c r="C20" s="177">
        <v>480.09</v>
      </c>
      <c r="D20" s="177">
        <v>113.08</v>
      </c>
      <c r="E20" s="177">
        <v>677.5</v>
      </c>
      <c r="F20" s="177">
        <v>3.1100000000000003</v>
      </c>
      <c r="G20" s="177">
        <v>0.6</v>
      </c>
      <c r="H20" s="191"/>
      <c r="I20" s="298">
        <v>10.3</v>
      </c>
      <c r="J20" s="298"/>
      <c r="K20" s="189"/>
      <c r="L20" s="190"/>
      <c r="M20" s="189"/>
      <c r="N20" s="189"/>
      <c r="O20" s="189"/>
      <c r="P20" s="189"/>
      <c r="Q20" s="190"/>
    </row>
    <row r="21" spans="1:18" ht="12" customHeight="1">
      <c r="A21" s="200" t="s">
        <v>69</v>
      </c>
      <c r="B21" s="190"/>
      <c r="C21" s="190"/>
      <c r="D21" s="190"/>
      <c r="E21" s="190"/>
      <c r="F21" s="190"/>
      <c r="G21" s="190"/>
      <c r="H21" s="189"/>
      <c r="I21" s="189"/>
      <c r="J21" s="189"/>
      <c r="K21" s="189"/>
      <c r="L21" s="190"/>
      <c r="M21" s="189"/>
      <c r="N21" s="189"/>
      <c r="O21" s="189"/>
      <c r="P21" s="189"/>
      <c r="Q21" s="190"/>
    </row>
    <row r="22" spans="1:18" ht="15" customHeight="1">
      <c r="A22" s="200" t="s">
        <v>6</v>
      </c>
      <c r="B22" s="190"/>
      <c r="C22" s="190"/>
      <c r="D22" s="190"/>
      <c r="E22" s="190"/>
      <c r="F22" s="231"/>
      <c r="G22" s="190"/>
      <c r="H22" s="190"/>
      <c r="I22" s="190"/>
      <c r="J22" s="190"/>
      <c r="K22" s="231"/>
      <c r="L22" s="190"/>
      <c r="M22" s="190"/>
      <c r="N22" s="190"/>
      <c r="O22" s="190"/>
      <c r="P22" s="231"/>
      <c r="Q22" s="190"/>
    </row>
    <row r="23" spans="1:18">
      <c r="A23" s="83">
        <v>1</v>
      </c>
      <c r="B23" s="210">
        <v>2</v>
      </c>
      <c r="C23" s="210">
        <v>3</v>
      </c>
      <c r="D23" s="210">
        <v>4</v>
      </c>
      <c r="E23" s="210">
        <v>5</v>
      </c>
      <c r="F23" s="210">
        <v>6</v>
      </c>
      <c r="G23" s="210">
        <v>7</v>
      </c>
      <c r="H23" s="210">
        <v>8</v>
      </c>
      <c r="I23" s="210">
        <v>9</v>
      </c>
      <c r="J23" s="210">
        <v>10</v>
      </c>
      <c r="K23" s="210">
        <v>11</v>
      </c>
      <c r="L23" s="210">
        <v>12</v>
      </c>
      <c r="M23" s="210">
        <v>13</v>
      </c>
      <c r="N23" s="210">
        <v>14</v>
      </c>
      <c r="O23" s="210">
        <v>15</v>
      </c>
      <c r="P23" s="210">
        <v>16</v>
      </c>
      <c r="Q23" s="190"/>
    </row>
    <row r="24" spans="1:18" ht="25.5">
      <c r="A24" s="138" t="s">
        <v>186</v>
      </c>
      <c r="B24" s="254">
        <v>30</v>
      </c>
      <c r="C24" s="255">
        <v>1.56</v>
      </c>
      <c r="D24" s="255">
        <v>0.12</v>
      </c>
      <c r="E24" s="255">
        <v>4.08</v>
      </c>
      <c r="F24" s="255">
        <v>23.1</v>
      </c>
      <c r="G24" s="254">
        <v>30</v>
      </c>
      <c r="H24" s="255">
        <v>1.56</v>
      </c>
      <c r="I24" s="255">
        <v>0.12</v>
      </c>
      <c r="J24" s="255">
        <v>4.08</v>
      </c>
      <c r="K24" s="255">
        <v>23.1</v>
      </c>
      <c r="L24" s="254">
        <v>30</v>
      </c>
      <c r="M24" s="255">
        <v>1.56</v>
      </c>
      <c r="N24" s="255">
        <v>0.12</v>
      </c>
      <c r="O24" s="255">
        <v>4.08</v>
      </c>
      <c r="P24" s="255">
        <v>23.1</v>
      </c>
      <c r="Q24" s="190"/>
    </row>
    <row r="25" spans="1:18">
      <c r="A25" s="13" t="s">
        <v>82</v>
      </c>
      <c r="B25" s="176">
        <v>70</v>
      </c>
      <c r="C25" s="177">
        <v>15.2</v>
      </c>
      <c r="D25" s="177">
        <v>10.5</v>
      </c>
      <c r="E25" s="177">
        <v>7.6</v>
      </c>
      <c r="F25" s="177">
        <v>186.7</v>
      </c>
      <c r="G25" s="176">
        <v>90</v>
      </c>
      <c r="H25" s="177">
        <v>16</v>
      </c>
      <c r="I25" s="177">
        <v>12.9</v>
      </c>
      <c r="J25" s="177">
        <v>11.9</v>
      </c>
      <c r="K25" s="177">
        <v>227.7</v>
      </c>
      <c r="L25" s="176">
        <v>100</v>
      </c>
      <c r="M25" s="177">
        <v>19.5</v>
      </c>
      <c r="N25" s="177">
        <v>14.4</v>
      </c>
      <c r="O25" s="177">
        <v>15.1</v>
      </c>
      <c r="P25" s="177">
        <v>268</v>
      </c>
      <c r="Q25" s="190"/>
    </row>
    <row r="26" spans="1:18">
      <c r="A26" s="13" t="s">
        <v>53</v>
      </c>
      <c r="B26" s="176">
        <v>20</v>
      </c>
      <c r="C26" s="177">
        <v>0.8</v>
      </c>
      <c r="D26" s="177">
        <v>1.9</v>
      </c>
      <c r="E26" s="177">
        <v>2.4</v>
      </c>
      <c r="F26" s="177">
        <f t="shared" ref="F26:F29" si="3">C26*4+D26*9+E26*4</f>
        <v>29.9</v>
      </c>
      <c r="G26" s="176">
        <v>20</v>
      </c>
      <c r="H26" s="177">
        <v>0.8</v>
      </c>
      <c r="I26" s="177">
        <v>1.9</v>
      </c>
      <c r="J26" s="177">
        <v>2.4</v>
      </c>
      <c r="K26" s="177">
        <f t="shared" ref="K26:K29" si="4">H26*4+I26*9+J26*4</f>
        <v>29.9</v>
      </c>
      <c r="L26" s="176">
        <v>20</v>
      </c>
      <c r="M26" s="177">
        <v>0.8</v>
      </c>
      <c r="N26" s="177">
        <v>1.9</v>
      </c>
      <c r="O26" s="177">
        <v>2.4</v>
      </c>
      <c r="P26" s="177">
        <f t="shared" ref="P26:P29" si="5">M26*4+N26*9+O26*4</f>
        <v>29.9</v>
      </c>
      <c r="Q26" s="190"/>
    </row>
    <row r="27" spans="1:18">
      <c r="A27" s="13" t="s">
        <v>83</v>
      </c>
      <c r="B27" s="176">
        <v>130</v>
      </c>
      <c r="C27" s="177">
        <v>5.68</v>
      </c>
      <c r="D27" s="177">
        <v>5.73</v>
      </c>
      <c r="E27" s="177">
        <v>28.71</v>
      </c>
      <c r="F27" s="177">
        <f t="shared" si="3"/>
        <v>189.13</v>
      </c>
      <c r="G27" s="176">
        <v>150</v>
      </c>
      <c r="H27" s="177">
        <v>6.55</v>
      </c>
      <c r="I27" s="177">
        <v>5.97</v>
      </c>
      <c r="J27" s="177">
        <v>33.08</v>
      </c>
      <c r="K27" s="177">
        <f t="shared" si="4"/>
        <v>212.25</v>
      </c>
      <c r="L27" s="176">
        <v>180</v>
      </c>
      <c r="M27" s="177">
        <v>7.77</v>
      </c>
      <c r="N27" s="177">
        <v>6.31</v>
      </c>
      <c r="O27" s="177">
        <v>39.32</v>
      </c>
      <c r="P27" s="177">
        <f t="shared" si="5"/>
        <v>245.15</v>
      </c>
      <c r="Q27" s="190"/>
    </row>
    <row r="28" spans="1:18">
      <c r="A28" s="13" t="s">
        <v>65</v>
      </c>
      <c r="B28" s="176">
        <v>200</v>
      </c>
      <c r="C28" s="177">
        <v>0.3</v>
      </c>
      <c r="D28" s="177">
        <v>0</v>
      </c>
      <c r="E28" s="177">
        <v>16.899999999999999</v>
      </c>
      <c r="F28" s="177">
        <f t="shared" si="3"/>
        <v>68.8</v>
      </c>
      <c r="G28" s="176">
        <v>200</v>
      </c>
      <c r="H28" s="177">
        <v>0.3</v>
      </c>
      <c r="I28" s="177">
        <v>0</v>
      </c>
      <c r="J28" s="177">
        <v>16.899999999999999</v>
      </c>
      <c r="K28" s="177">
        <f t="shared" si="4"/>
        <v>68.8</v>
      </c>
      <c r="L28" s="176">
        <v>200</v>
      </c>
      <c r="M28" s="177">
        <v>0.3</v>
      </c>
      <c r="N28" s="177">
        <v>0</v>
      </c>
      <c r="O28" s="177">
        <v>16.899999999999999</v>
      </c>
      <c r="P28" s="177">
        <f t="shared" si="5"/>
        <v>68.8</v>
      </c>
      <c r="Q28" s="190"/>
    </row>
    <row r="29" spans="1:18" ht="25.5">
      <c r="A29" s="13" t="s">
        <v>84</v>
      </c>
      <c r="B29" s="176">
        <v>30</v>
      </c>
      <c r="C29" s="177">
        <v>2.2000000000000002</v>
      </c>
      <c r="D29" s="177">
        <v>0.3</v>
      </c>
      <c r="E29" s="177">
        <v>13.8</v>
      </c>
      <c r="F29" s="177">
        <f t="shared" si="3"/>
        <v>66.7</v>
      </c>
      <c r="G29" s="176">
        <v>50</v>
      </c>
      <c r="H29" s="177">
        <v>3</v>
      </c>
      <c r="I29" s="177">
        <v>0.4</v>
      </c>
      <c r="J29" s="177">
        <v>18.3</v>
      </c>
      <c r="K29" s="177">
        <f t="shared" si="4"/>
        <v>88.8</v>
      </c>
      <c r="L29" s="176">
        <v>50</v>
      </c>
      <c r="M29" s="177">
        <v>3</v>
      </c>
      <c r="N29" s="177">
        <v>0.4</v>
      </c>
      <c r="O29" s="177">
        <v>18.3</v>
      </c>
      <c r="P29" s="177">
        <f t="shared" si="5"/>
        <v>88.8</v>
      </c>
      <c r="Q29" s="190"/>
    </row>
    <row r="30" spans="1:18">
      <c r="A30" s="70" t="s">
        <v>5</v>
      </c>
      <c r="B30" s="176"/>
      <c r="C30" s="181">
        <f>SUM(C25:C29)</f>
        <v>24.18</v>
      </c>
      <c r="D30" s="181">
        <f>SUM(D25:D29)</f>
        <v>18.430000000000003</v>
      </c>
      <c r="E30" s="181">
        <f>SUM(E25:E29)</f>
        <v>69.41</v>
      </c>
      <c r="F30" s="181">
        <f>SUM(F25:F29)</f>
        <v>541.23</v>
      </c>
      <c r="G30" s="176"/>
      <c r="H30" s="181">
        <f>SUM(H25:H29)</f>
        <v>26.650000000000002</v>
      </c>
      <c r="I30" s="181">
        <f>SUM(I25:I29)</f>
        <v>21.169999999999998</v>
      </c>
      <c r="J30" s="181">
        <f>SUM(J25:J29)</f>
        <v>82.58</v>
      </c>
      <c r="K30" s="181">
        <f>SUM(K25:K29)</f>
        <v>627.44999999999993</v>
      </c>
      <c r="L30" s="176"/>
      <c r="M30" s="181">
        <f>SUM(M25:M29)</f>
        <v>31.37</v>
      </c>
      <c r="N30" s="181">
        <f>SUM(N25:N29)</f>
        <v>23.009999999999998</v>
      </c>
      <c r="O30" s="181">
        <f>SUM(O25:O29)</f>
        <v>92.02</v>
      </c>
      <c r="P30" s="181">
        <f>SUM(P25:P29)</f>
        <v>700.64999999999986</v>
      </c>
      <c r="Q30" s="190"/>
    </row>
    <row r="31" spans="1:18">
      <c r="A31" s="71" t="s">
        <v>24</v>
      </c>
      <c r="B31" s="183"/>
      <c r="C31" s="184">
        <f>C30*4/F30</f>
        <v>0.17870406296768471</v>
      </c>
      <c r="D31" s="184">
        <f>D30*9/F30</f>
        <v>0.30646859930159087</v>
      </c>
      <c r="E31" s="184">
        <f>E30*4/F30</f>
        <v>0.51297969439979307</v>
      </c>
      <c r="F31" s="184">
        <f>F30/2100</f>
        <v>0.25772857142857142</v>
      </c>
      <c r="G31" s="183"/>
      <c r="H31" s="184">
        <f>H30*4/K30</f>
        <v>0.16989401545939919</v>
      </c>
      <c r="I31" s="184">
        <f>I30*9/K30</f>
        <v>0.3036576619650968</v>
      </c>
      <c r="J31" s="184">
        <f>J30*4/K30</f>
        <v>0.52644832257550411</v>
      </c>
      <c r="K31" s="184">
        <f>K30/2450</f>
        <v>0.25610204081632648</v>
      </c>
      <c r="L31" s="183"/>
      <c r="M31" s="184">
        <f>M30*4/P30</f>
        <v>0.17909084421608509</v>
      </c>
      <c r="N31" s="184">
        <f>N30*9/P30</f>
        <v>0.29556840077071295</v>
      </c>
      <c r="O31" s="184">
        <f>O30*4/P30</f>
        <v>0.5253407550132021</v>
      </c>
      <c r="P31" s="184">
        <f>P30/2700</f>
        <v>0.25949999999999995</v>
      </c>
      <c r="Q31" s="190"/>
    </row>
    <row r="32" spans="1:18">
      <c r="A32" s="72"/>
      <c r="B32" s="231"/>
      <c r="C32" s="189"/>
      <c r="D32" s="189"/>
      <c r="E32" s="189"/>
      <c r="F32" s="189"/>
      <c r="G32" s="231"/>
      <c r="H32" s="189"/>
      <c r="I32" s="189"/>
      <c r="J32" s="189"/>
      <c r="K32" s="189"/>
      <c r="L32" s="231"/>
      <c r="M32" s="189"/>
      <c r="N32" s="189"/>
      <c r="O32" s="189"/>
      <c r="P32" s="189"/>
      <c r="Q32" s="190"/>
    </row>
    <row r="33" spans="1:29" ht="25.5">
      <c r="A33" s="176" t="s">
        <v>26</v>
      </c>
      <c r="B33" s="176" t="s">
        <v>32</v>
      </c>
      <c r="C33" s="176" t="s">
        <v>33</v>
      </c>
      <c r="D33" s="176" t="s">
        <v>34</v>
      </c>
      <c r="E33" s="176" t="s">
        <v>35</v>
      </c>
      <c r="F33" s="176" t="s">
        <v>36</v>
      </c>
      <c r="G33" s="176" t="s">
        <v>37</v>
      </c>
      <c r="H33" s="176" t="s">
        <v>38</v>
      </c>
      <c r="I33" s="176" t="s">
        <v>39</v>
      </c>
      <c r="J33" s="176" t="s">
        <v>40</v>
      </c>
      <c r="K33" s="176" t="s">
        <v>41</v>
      </c>
      <c r="L33" s="176" t="s">
        <v>42</v>
      </c>
      <c r="M33" s="189"/>
      <c r="N33" s="189"/>
      <c r="O33" s="189"/>
      <c r="P33" s="189"/>
      <c r="Q33" s="190"/>
    </row>
    <row r="34" spans="1:29">
      <c r="A34" s="13" t="s">
        <v>27</v>
      </c>
      <c r="B34" s="177">
        <v>164.45</v>
      </c>
      <c r="C34" s="177">
        <v>0.71</v>
      </c>
      <c r="D34" s="177">
        <v>1.85</v>
      </c>
      <c r="E34" s="177">
        <v>21.22</v>
      </c>
      <c r="F34" s="177">
        <v>0.28000000000000003</v>
      </c>
      <c r="G34" s="177">
        <v>0.26</v>
      </c>
      <c r="H34" s="177">
        <v>9.3499999999999979</v>
      </c>
      <c r="I34" s="177">
        <v>0.5</v>
      </c>
      <c r="J34" s="177">
        <v>75.55</v>
      </c>
      <c r="K34" s="177">
        <v>1.74</v>
      </c>
      <c r="L34" s="177">
        <v>20.330000000000002</v>
      </c>
      <c r="M34" s="189"/>
      <c r="N34" s="189"/>
      <c r="O34" s="189"/>
      <c r="P34" s="189"/>
      <c r="Q34" s="190"/>
    </row>
    <row r="35" spans="1:29">
      <c r="A35" s="13" t="s">
        <v>25</v>
      </c>
      <c r="B35" s="177">
        <v>178.73</v>
      </c>
      <c r="C35" s="177">
        <v>0.74</v>
      </c>
      <c r="D35" s="177">
        <v>2.02</v>
      </c>
      <c r="E35" s="177">
        <v>21.79</v>
      </c>
      <c r="F35" s="177">
        <v>0.34</v>
      </c>
      <c r="G35" s="177">
        <v>0.31999999999999995</v>
      </c>
      <c r="H35" s="177">
        <v>10.92</v>
      </c>
      <c r="I35" s="177">
        <v>0.59</v>
      </c>
      <c r="J35" s="177">
        <v>84.22999999999999</v>
      </c>
      <c r="K35" s="177">
        <v>2.0000000000000004</v>
      </c>
      <c r="L35" s="177">
        <v>21.11</v>
      </c>
      <c r="M35" s="189"/>
      <c r="N35" s="189"/>
      <c r="O35" s="189"/>
      <c r="P35" s="189"/>
      <c r="Q35" s="190"/>
    </row>
    <row r="36" spans="1:29">
      <c r="A36" s="13" t="s">
        <v>28</v>
      </c>
      <c r="B36" s="177">
        <v>181.27</v>
      </c>
      <c r="C36" s="177">
        <v>0.79</v>
      </c>
      <c r="D36" s="177">
        <v>2.17</v>
      </c>
      <c r="E36" s="177">
        <v>22.009999999999998</v>
      </c>
      <c r="F36" s="177">
        <v>0.39</v>
      </c>
      <c r="G36" s="177">
        <v>0.33</v>
      </c>
      <c r="H36" s="177">
        <v>12.82</v>
      </c>
      <c r="I36" s="177">
        <v>0.69</v>
      </c>
      <c r="J36" s="177">
        <v>88.210000000000008</v>
      </c>
      <c r="K36" s="177">
        <v>2.35</v>
      </c>
      <c r="L36" s="177">
        <v>21.45</v>
      </c>
      <c r="M36" s="189"/>
      <c r="N36" s="189"/>
      <c r="O36" s="189"/>
      <c r="P36" s="189"/>
      <c r="Q36" s="190"/>
    </row>
    <row r="37" spans="1:29" ht="25.5">
      <c r="A37" s="176" t="s">
        <v>29</v>
      </c>
      <c r="B37" s="176" t="s">
        <v>44</v>
      </c>
      <c r="C37" s="176" t="s">
        <v>45</v>
      </c>
      <c r="D37" s="176" t="s">
        <v>46</v>
      </c>
      <c r="E37" s="176" t="s">
        <v>47</v>
      </c>
      <c r="F37" s="176" t="s">
        <v>48</v>
      </c>
      <c r="G37" s="176" t="s">
        <v>49</v>
      </c>
      <c r="H37" s="189"/>
      <c r="I37" s="303" t="s">
        <v>43</v>
      </c>
      <c r="J37" s="303"/>
      <c r="K37" s="189"/>
      <c r="L37" s="190"/>
      <c r="M37" s="189"/>
      <c r="N37" s="189"/>
      <c r="O37" s="189"/>
      <c r="P37" s="189"/>
      <c r="Q37" s="190"/>
    </row>
    <row r="38" spans="1:29" ht="15" customHeight="1">
      <c r="A38" s="13" t="s">
        <v>27</v>
      </c>
      <c r="B38" s="177">
        <v>695.76</v>
      </c>
      <c r="C38" s="177">
        <v>66.039999999999992</v>
      </c>
      <c r="D38" s="177">
        <v>56.179999999999993</v>
      </c>
      <c r="E38" s="177">
        <v>278.72000000000003</v>
      </c>
      <c r="F38" s="177">
        <v>3.2599999999999993</v>
      </c>
      <c r="G38" s="177">
        <v>0.26</v>
      </c>
      <c r="H38" s="191"/>
      <c r="I38" s="298">
        <v>7.73</v>
      </c>
      <c r="J38" s="298"/>
      <c r="K38" s="189"/>
      <c r="L38" s="190"/>
      <c r="M38" s="189"/>
      <c r="N38" s="189"/>
      <c r="O38" s="189"/>
      <c r="P38" s="189"/>
      <c r="Q38" s="190"/>
    </row>
    <row r="39" spans="1:29" ht="15" customHeight="1">
      <c r="A39" s="13" t="s">
        <v>25</v>
      </c>
      <c r="B39" s="177">
        <v>812.7399999999999</v>
      </c>
      <c r="C39" s="177">
        <v>96.13000000000001</v>
      </c>
      <c r="D39" s="177">
        <v>68.91</v>
      </c>
      <c r="E39" s="177">
        <v>343.56</v>
      </c>
      <c r="F39" s="177">
        <v>3.7799999999999989</v>
      </c>
      <c r="G39" s="177">
        <v>0.39</v>
      </c>
      <c r="H39" s="191"/>
      <c r="I39" s="298">
        <v>9.15</v>
      </c>
      <c r="J39" s="298"/>
      <c r="K39" s="189"/>
      <c r="L39" s="190"/>
      <c r="M39" s="189"/>
      <c r="N39" s="189"/>
      <c r="O39" s="189"/>
      <c r="P39" s="189"/>
      <c r="Q39" s="190"/>
    </row>
    <row r="40" spans="1:29" ht="15" customHeight="1">
      <c r="A40" s="13" t="s">
        <v>28</v>
      </c>
      <c r="B40" s="177">
        <v>898.81999999999994</v>
      </c>
      <c r="C40" s="177">
        <v>87.92</v>
      </c>
      <c r="D40" s="177">
        <v>77.069999999999993</v>
      </c>
      <c r="E40" s="177">
        <v>382.66999999999996</v>
      </c>
      <c r="F40" s="177">
        <v>4.34</v>
      </c>
      <c r="G40" s="177">
        <v>0.39</v>
      </c>
      <c r="H40" s="191"/>
      <c r="I40" s="298">
        <v>9.93</v>
      </c>
      <c r="J40" s="298"/>
      <c r="K40" s="189"/>
      <c r="L40" s="190"/>
      <c r="M40" s="189"/>
      <c r="N40" s="189"/>
      <c r="O40" s="189"/>
      <c r="P40" s="189"/>
      <c r="Q40" s="190"/>
    </row>
    <row r="41" spans="1:29">
      <c r="A41" s="200" t="s">
        <v>69</v>
      </c>
      <c r="B41" s="190"/>
      <c r="C41" s="190"/>
      <c r="D41" s="190"/>
      <c r="E41" s="190"/>
      <c r="F41" s="190"/>
      <c r="G41" s="190"/>
      <c r="H41" s="189"/>
      <c r="I41" s="189"/>
      <c r="J41" s="189"/>
      <c r="K41" s="189"/>
      <c r="L41" s="231"/>
      <c r="M41" s="189"/>
      <c r="N41" s="189"/>
      <c r="O41" s="189"/>
      <c r="P41" s="189"/>
      <c r="Q41" s="190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</row>
    <row r="42" spans="1:29">
      <c r="A42" s="200" t="s">
        <v>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</row>
    <row r="43" spans="1:29">
      <c r="A43" s="84">
        <v>1</v>
      </c>
      <c r="B43" s="210">
        <v>2</v>
      </c>
      <c r="C43" s="210">
        <v>3</v>
      </c>
      <c r="D43" s="210">
        <v>4</v>
      </c>
      <c r="E43" s="210">
        <v>5</v>
      </c>
      <c r="F43" s="210">
        <v>6</v>
      </c>
      <c r="G43" s="210">
        <v>7</v>
      </c>
      <c r="H43" s="210">
        <v>8</v>
      </c>
      <c r="I43" s="210">
        <v>9</v>
      </c>
      <c r="J43" s="210">
        <v>10</v>
      </c>
      <c r="K43" s="210">
        <v>11</v>
      </c>
      <c r="L43" s="210">
        <v>12</v>
      </c>
      <c r="M43" s="210">
        <v>13</v>
      </c>
      <c r="N43" s="210">
        <v>14</v>
      </c>
      <c r="O43" s="210">
        <v>15</v>
      </c>
      <c r="P43" s="210">
        <v>16</v>
      </c>
      <c r="Q43" s="190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</row>
    <row r="44" spans="1:29" ht="25.5">
      <c r="A44" s="121" t="s">
        <v>188</v>
      </c>
      <c r="B44" s="249">
        <v>60</v>
      </c>
      <c r="C44" s="249">
        <v>0.8</v>
      </c>
      <c r="D44" s="249">
        <v>0.1</v>
      </c>
      <c r="E44" s="249">
        <v>4.0999999999999996</v>
      </c>
      <c r="F44" s="249">
        <v>20.9</v>
      </c>
      <c r="G44" s="249">
        <v>80</v>
      </c>
      <c r="H44" s="249">
        <v>1</v>
      </c>
      <c r="I44" s="255">
        <v>0.2</v>
      </c>
      <c r="J44" s="255">
        <v>5.7</v>
      </c>
      <c r="K44" s="255">
        <v>29</v>
      </c>
      <c r="L44" s="262">
        <v>100</v>
      </c>
      <c r="M44" s="255">
        <v>1.3</v>
      </c>
      <c r="N44" s="255">
        <v>0.2</v>
      </c>
      <c r="O44" s="255">
        <v>7</v>
      </c>
      <c r="P44" s="255">
        <v>36</v>
      </c>
      <c r="Q44" s="190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</row>
    <row r="45" spans="1:29" ht="25.5">
      <c r="A45" s="129" t="s">
        <v>85</v>
      </c>
      <c r="B45" s="114">
        <v>70</v>
      </c>
      <c r="C45" s="116">
        <v>18.7</v>
      </c>
      <c r="D45" s="116">
        <v>5.0999999999999996</v>
      </c>
      <c r="E45" s="116">
        <v>9</v>
      </c>
      <c r="F45" s="116">
        <f t="shared" ref="F45:F49" si="6">C45*4+D45*9+E45*4</f>
        <v>156.69999999999999</v>
      </c>
      <c r="G45" s="114">
        <v>90</v>
      </c>
      <c r="H45" s="116">
        <v>21.5</v>
      </c>
      <c r="I45" s="116">
        <v>6.8</v>
      </c>
      <c r="J45" s="116">
        <v>15.8</v>
      </c>
      <c r="K45" s="116">
        <f t="shared" ref="K45:K49" si="7">H45*4+I45*9+J45*4</f>
        <v>210.39999999999998</v>
      </c>
      <c r="L45" s="256">
        <v>100</v>
      </c>
      <c r="M45" s="116">
        <v>23.9</v>
      </c>
      <c r="N45" s="116">
        <v>7.2</v>
      </c>
      <c r="O45" s="116">
        <v>17.600000000000001</v>
      </c>
      <c r="P45" s="116">
        <f t="shared" ref="P45:P49" si="8">M45*4+N45*9+O45*4</f>
        <v>230.79999999999998</v>
      </c>
      <c r="Q45" s="190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</row>
    <row r="46" spans="1:29">
      <c r="A46" s="142" t="s">
        <v>90</v>
      </c>
      <c r="B46" s="114">
        <v>20</v>
      </c>
      <c r="C46" s="116">
        <v>0.49</v>
      </c>
      <c r="D46" s="116">
        <v>3.68</v>
      </c>
      <c r="E46" s="116">
        <v>1.8</v>
      </c>
      <c r="F46" s="116">
        <v>42</v>
      </c>
      <c r="G46" s="114">
        <v>20</v>
      </c>
      <c r="H46" s="116">
        <v>0.49</v>
      </c>
      <c r="I46" s="116">
        <v>3.68</v>
      </c>
      <c r="J46" s="116">
        <v>1.8</v>
      </c>
      <c r="K46" s="116">
        <v>42</v>
      </c>
      <c r="L46" s="114">
        <v>20</v>
      </c>
      <c r="M46" s="116">
        <v>0.49</v>
      </c>
      <c r="N46" s="116">
        <v>3.68</v>
      </c>
      <c r="O46" s="116">
        <v>1.8</v>
      </c>
      <c r="P46" s="116">
        <v>42</v>
      </c>
      <c r="Q46" s="190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</row>
    <row r="47" spans="1:29">
      <c r="A47" s="13" t="s">
        <v>68</v>
      </c>
      <c r="B47" s="257">
        <v>130</v>
      </c>
      <c r="C47" s="263">
        <v>13.5</v>
      </c>
      <c r="D47" s="264">
        <v>3.7</v>
      </c>
      <c r="E47" s="264">
        <v>23.5</v>
      </c>
      <c r="F47" s="187">
        <f t="shared" si="6"/>
        <v>181.3</v>
      </c>
      <c r="G47" s="259">
        <v>150</v>
      </c>
      <c r="H47" s="263">
        <v>15.8</v>
      </c>
      <c r="I47" s="264">
        <v>4.5999999999999996</v>
      </c>
      <c r="J47" s="264">
        <v>27.5</v>
      </c>
      <c r="K47" s="187">
        <f t="shared" si="7"/>
        <v>214.6</v>
      </c>
      <c r="L47" s="259">
        <v>180</v>
      </c>
      <c r="M47" s="263">
        <v>19.100000000000001</v>
      </c>
      <c r="N47" s="264">
        <v>4.8</v>
      </c>
      <c r="O47" s="264">
        <v>33.4</v>
      </c>
      <c r="P47" s="177">
        <f t="shared" si="8"/>
        <v>253.2</v>
      </c>
      <c r="Q47" s="190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</row>
    <row r="48" spans="1:29">
      <c r="A48" s="129" t="s">
        <v>145</v>
      </c>
      <c r="B48" s="260">
        <v>200</v>
      </c>
      <c r="C48" s="261">
        <v>0.3</v>
      </c>
      <c r="D48" s="261">
        <v>0.1</v>
      </c>
      <c r="E48" s="261">
        <v>15.6</v>
      </c>
      <c r="F48" s="116">
        <v>68.5</v>
      </c>
      <c r="G48" s="256">
        <v>200</v>
      </c>
      <c r="H48" s="261">
        <v>0.3</v>
      </c>
      <c r="I48" s="261">
        <v>0.1</v>
      </c>
      <c r="J48" s="261">
        <v>15.6</v>
      </c>
      <c r="K48" s="116">
        <v>68.5</v>
      </c>
      <c r="L48" s="256">
        <v>200</v>
      </c>
      <c r="M48" s="261">
        <v>0.3</v>
      </c>
      <c r="N48" s="261">
        <v>0.1</v>
      </c>
      <c r="O48" s="261">
        <v>15.6</v>
      </c>
      <c r="P48" s="116">
        <v>68.5</v>
      </c>
      <c r="Q48" s="190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</row>
    <row r="49" spans="1:29" ht="15" customHeight="1">
      <c r="A49" s="13" t="s">
        <v>81</v>
      </c>
      <c r="B49" s="176">
        <v>30</v>
      </c>
      <c r="C49" s="177">
        <v>2.2000000000000002</v>
      </c>
      <c r="D49" s="177">
        <v>0.3</v>
      </c>
      <c r="E49" s="177">
        <v>13.8</v>
      </c>
      <c r="F49" s="177">
        <f t="shared" si="6"/>
        <v>66.7</v>
      </c>
      <c r="G49" s="176">
        <v>50</v>
      </c>
      <c r="H49" s="177">
        <v>3</v>
      </c>
      <c r="I49" s="177">
        <v>0.4</v>
      </c>
      <c r="J49" s="177">
        <v>18.3</v>
      </c>
      <c r="K49" s="177">
        <f t="shared" si="7"/>
        <v>88.8</v>
      </c>
      <c r="L49" s="176">
        <v>50</v>
      </c>
      <c r="M49" s="177">
        <v>3</v>
      </c>
      <c r="N49" s="177">
        <v>0.4</v>
      </c>
      <c r="O49" s="177">
        <v>18.3</v>
      </c>
      <c r="P49" s="177">
        <f t="shared" si="8"/>
        <v>88.8</v>
      </c>
      <c r="Q49" s="190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</row>
    <row r="50" spans="1:29" ht="15" customHeight="1">
      <c r="A50" s="70" t="s">
        <v>5</v>
      </c>
      <c r="B50" s="176"/>
      <c r="C50" s="181">
        <f>SUM(C45:C49)</f>
        <v>35.19</v>
      </c>
      <c r="D50" s="181">
        <f>SUM(D45:D49)</f>
        <v>12.88</v>
      </c>
      <c r="E50" s="181">
        <f>SUM(E45:E49)</f>
        <v>63.7</v>
      </c>
      <c r="F50" s="181">
        <f>SUM(F45:F49)</f>
        <v>515.20000000000005</v>
      </c>
      <c r="G50" s="176"/>
      <c r="H50" s="181">
        <f>SUM(H45:H49)</f>
        <v>41.089999999999996</v>
      </c>
      <c r="I50" s="181">
        <f>SUM(I45:I49)</f>
        <v>15.58</v>
      </c>
      <c r="J50" s="181">
        <f>SUM(J45:J49)</f>
        <v>79</v>
      </c>
      <c r="K50" s="181">
        <f>SUM(K45:K49)</f>
        <v>624.29999999999995</v>
      </c>
      <c r="L50" s="176"/>
      <c r="M50" s="181">
        <f>SUM(M45:M49)</f>
        <v>46.789999999999992</v>
      </c>
      <c r="N50" s="181">
        <f>SUM(N45:N49)</f>
        <v>16.18</v>
      </c>
      <c r="O50" s="181">
        <f>SUM(O45:O49)</f>
        <v>86.699999999999989</v>
      </c>
      <c r="P50" s="181">
        <f>SUM(P45:P49)</f>
        <v>683.3</v>
      </c>
      <c r="Q50" s="190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</row>
    <row r="51" spans="1:29" ht="15" customHeight="1">
      <c r="A51" s="71" t="s">
        <v>24</v>
      </c>
      <c r="B51" s="183"/>
      <c r="C51" s="184">
        <f>C50*4/F50</f>
        <v>0.27321428571428569</v>
      </c>
      <c r="D51" s="184">
        <f>D50*9/F50</f>
        <v>0.22499999999999998</v>
      </c>
      <c r="E51" s="184">
        <f>E50*4/F50</f>
        <v>0.49456521739130432</v>
      </c>
      <c r="F51" s="185">
        <f>F50/2100</f>
        <v>0.24533333333333335</v>
      </c>
      <c r="G51" s="183"/>
      <c r="H51" s="184">
        <f>H50*4/K50</f>
        <v>0.26327086336697103</v>
      </c>
      <c r="I51" s="184">
        <f>I50*9/K50</f>
        <v>0.22460355598270063</v>
      </c>
      <c r="J51" s="184">
        <f>J50*4/K50</f>
        <v>0.50616690693576805</v>
      </c>
      <c r="K51" s="184">
        <f>K50/2450</f>
        <v>0.2548163265306122</v>
      </c>
      <c r="L51" s="183"/>
      <c r="M51" s="184">
        <f>M50*4/P50</f>
        <v>0.27390604419727788</v>
      </c>
      <c r="N51" s="184">
        <f>N50*9/P50</f>
        <v>0.21311283477242796</v>
      </c>
      <c r="O51" s="184">
        <f>O50*4/P50</f>
        <v>0.50753695302209856</v>
      </c>
      <c r="P51" s="184">
        <f>P50/2700</f>
        <v>0.25307407407407406</v>
      </c>
      <c r="Q51" s="190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</row>
    <row r="52" spans="1:29" ht="15" customHeight="1">
      <c r="A52" s="72"/>
      <c r="B52" s="231"/>
      <c r="C52" s="189"/>
      <c r="D52" s="189"/>
      <c r="E52" s="189"/>
      <c r="F52" s="189"/>
      <c r="G52" s="231"/>
      <c r="H52" s="189"/>
      <c r="I52" s="189"/>
      <c r="J52" s="189"/>
      <c r="K52" s="189"/>
      <c r="L52" s="231"/>
      <c r="M52" s="189"/>
      <c r="N52" s="189"/>
      <c r="O52" s="189"/>
      <c r="P52" s="189"/>
      <c r="Q52" s="190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</row>
    <row r="53" spans="1:29" ht="25.5" customHeight="1">
      <c r="A53" s="176" t="s">
        <v>26</v>
      </c>
      <c r="B53" s="176" t="s">
        <v>32</v>
      </c>
      <c r="C53" s="176" t="s">
        <v>33</v>
      </c>
      <c r="D53" s="176" t="s">
        <v>34</v>
      </c>
      <c r="E53" s="176" t="s">
        <v>35</v>
      </c>
      <c r="F53" s="176" t="s">
        <v>36</v>
      </c>
      <c r="G53" s="176" t="s">
        <v>37</v>
      </c>
      <c r="H53" s="176" t="s">
        <v>38</v>
      </c>
      <c r="I53" s="176" t="s">
        <v>39</v>
      </c>
      <c r="J53" s="176" t="s">
        <v>40</v>
      </c>
      <c r="K53" s="176" t="s">
        <v>41</v>
      </c>
      <c r="L53" s="176" t="s">
        <v>42</v>
      </c>
      <c r="M53" s="189"/>
      <c r="N53" s="189"/>
      <c r="O53" s="189"/>
      <c r="P53" s="189"/>
      <c r="Q53" s="190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</row>
    <row r="54" spans="1:29" ht="15" customHeight="1">
      <c r="A54" s="13" t="s">
        <v>27</v>
      </c>
      <c r="B54" s="177">
        <v>503.90000000000003</v>
      </c>
      <c r="C54" s="177">
        <v>0.65</v>
      </c>
      <c r="D54" s="177">
        <v>1.71</v>
      </c>
      <c r="E54" s="177">
        <v>81.240000000000009</v>
      </c>
      <c r="F54" s="177">
        <v>0.66</v>
      </c>
      <c r="G54" s="177">
        <v>0.37</v>
      </c>
      <c r="H54" s="177">
        <v>16.509999999999998</v>
      </c>
      <c r="I54" s="177">
        <v>0.56999999999999995</v>
      </c>
      <c r="J54" s="177">
        <v>132.6</v>
      </c>
      <c r="K54" s="177">
        <v>0.61</v>
      </c>
      <c r="L54" s="177">
        <v>25.11</v>
      </c>
      <c r="M54" s="189"/>
      <c r="N54" s="189"/>
      <c r="O54" s="189"/>
      <c r="P54" s="189"/>
      <c r="Q54" s="190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</row>
    <row r="55" spans="1:29" ht="17.649999999999999" customHeight="1">
      <c r="A55" s="13" t="s">
        <v>25</v>
      </c>
      <c r="B55" s="177">
        <v>514.83000000000004</v>
      </c>
      <c r="C55" s="177">
        <v>0.67</v>
      </c>
      <c r="D55" s="177">
        <v>1.87</v>
      </c>
      <c r="E55" s="177">
        <v>89.62</v>
      </c>
      <c r="F55" s="177">
        <v>0.78000000000000014</v>
      </c>
      <c r="G55" s="177">
        <v>0.42000000000000004</v>
      </c>
      <c r="H55" s="177">
        <v>19.489999999999998</v>
      </c>
      <c r="I55" s="177">
        <v>0.65</v>
      </c>
      <c r="J55" s="177">
        <v>154.19999999999996</v>
      </c>
      <c r="K55" s="177">
        <v>0.66</v>
      </c>
      <c r="L55" s="177">
        <v>25.29</v>
      </c>
      <c r="M55" s="189"/>
      <c r="N55" s="189"/>
      <c r="O55" s="189"/>
      <c r="P55" s="189"/>
      <c r="Q55" s="190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</row>
    <row r="56" spans="1:29" ht="15" customHeight="1">
      <c r="A56" s="13" t="s">
        <v>28</v>
      </c>
      <c r="B56" s="177">
        <v>526.41999999999996</v>
      </c>
      <c r="C56" s="177">
        <v>0.68</v>
      </c>
      <c r="D56" s="177">
        <v>1.98</v>
      </c>
      <c r="E56" s="177">
        <v>101.88999999999999</v>
      </c>
      <c r="F56" s="177">
        <v>0.92</v>
      </c>
      <c r="G56" s="177">
        <v>0.48000000000000004</v>
      </c>
      <c r="H56" s="177">
        <v>22.51</v>
      </c>
      <c r="I56" s="177">
        <v>0.74</v>
      </c>
      <c r="J56" s="177">
        <v>179.18999999999997</v>
      </c>
      <c r="K56" s="177">
        <v>0.71000000000000008</v>
      </c>
      <c r="L56" s="177">
        <v>25.54</v>
      </c>
      <c r="M56" s="189"/>
      <c r="N56" s="189"/>
      <c r="O56" s="189"/>
      <c r="P56" s="189"/>
      <c r="Q56" s="190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</row>
    <row r="57" spans="1:29" ht="25.5">
      <c r="A57" s="176" t="s">
        <v>29</v>
      </c>
      <c r="B57" s="188" t="s">
        <v>44</v>
      </c>
      <c r="C57" s="188" t="s">
        <v>45</v>
      </c>
      <c r="D57" s="188" t="s">
        <v>46</v>
      </c>
      <c r="E57" s="188" t="s">
        <v>47</v>
      </c>
      <c r="F57" s="188" t="s">
        <v>48</v>
      </c>
      <c r="G57" s="188" t="s">
        <v>49</v>
      </c>
      <c r="H57" s="189"/>
      <c r="I57" s="303" t="s">
        <v>43</v>
      </c>
      <c r="J57" s="303"/>
      <c r="K57" s="189"/>
      <c r="L57" s="190"/>
      <c r="M57" s="189"/>
      <c r="N57" s="189"/>
      <c r="O57" s="189"/>
      <c r="P57" s="189"/>
      <c r="Q57" s="190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</row>
    <row r="58" spans="1:29">
      <c r="A58" s="13" t="s">
        <v>27</v>
      </c>
      <c r="B58" s="177">
        <v>1093.21</v>
      </c>
      <c r="C58" s="177">
        <v>92.70999999999998</v>
      </c>
      <c r="D58" s="177">
        <v>115.51</v>
      </c>
      <c r="E58" s="177">
        <v>459.68</v>
      </c>
      <c r="F58" s="177">
        <v>4.91</v>
      </c>
      <c r="G58" s="177">
        <v>0.3</v>
      </c>
      <c r="H58" s="191"/>
      <c r="I58" s="298">
        <v>14.52</v>
      </c>
      <c r="J58" s="298"/>
      <c r="K58" s="189"/>
      <c r="L58" s="190"/>
      <c r="M58" s="189"/>
      <c r="N58" s="189"/>
      <c r="O58" s="189"/>
      <c r="P58" s="189"/>
      <c r="Q58" s="190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</row>
    <row r="59" spans="1:29">
      <c r="A59" s="13" t="s">
        <v>25</v>
      </c>
      <c r="B59" s="177">
        <v>1267.8799999999999</v>
      </c>
      <c r="C59" s="177">
        <v>106.44999999999997</v>
      </c>
      <c r="D59" s="177">
        <v>137.25999999999996</v>
      </c>
      <c r="E59" s="177">
        <v>544.76</v>
      </c>
      <c r="F59" s="177">
        <v>5.81</v>
      </c>
      <c r="G59" s="177">
        <v>0.43</v>
      </c>
      <c r="H59" s="191"/>
      <c r="I59" s="298">
        <v>17.48</v>
      </c>
      <c r="J59" s="298"/>
      <c r="K59" s="189"/>
      <c r="L59" s="190"/>
      <c r="M59" s="189"/>
      <c r="N59" s="189"/>
      <c r="O59" s="189"/>
      <c r="P59" s="189"/>
      <c r="Q59" s="190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</row>
    <row r="60" spans="1:29">
      <c r="A60" s="13" t="s">
        <v>28</v>
      </c>
      <c r="B60" s="177">
        <v>1458.84</v>
      </c>
      <c r="C60" s="177">
        <v>118.05999999999999</v>
      </c>
      <c r="D60" s="177">
        <v>159.63999999999996</v>
      </c>
      <c r="E60" s="177">
        <v>626.74</v>
      </c>
      <c r="F60" s="177">
        <v>6.76</v>
      </c>
      <c r="G60" s="177">
        <v>0.74</v>
      </c>
      <c r="H60" s="191"/>
      <c r="I60" s="298">
        <v>20.29</v>
      </c>
      <c r="J60" s="298"/>
      <c r="K60" s="189"/>
      <c r="L60" s="190"/>
      <c r="M60" s="189"/>
      <c r="N60" s="189"/>
      <c r="O60" s="189"/>
      <c r="P60" s="189"/>
      <c r="Q60" s="190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</row>
    <row r="61" spans="1:29" ht="2.25" customHeight="1">
      <c r="A61" s="195"/>
      <c r="B61" s="196"/>
      <c r="C61" s="196"/>
      <c r="D61" s="196"/>
      <c r="E61" s="196"/>
      <c r="F61" s="196"/>
      <c r="G61" s="196"/>
      <c r="H61" s="191"/>
      <c r="I61" s="196"/>
      <c r="J61" s="196"/>
      <c r="K61" s="189"/>
      <c r="L61" s="190"/>
      <c r="M61" s="189"/>
      <c r="N61" s="189"/>
      <c r="O61" s="189"/>
      <c r="P61" s="189"/>
      <c r="Q61" s="190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</row>
    <row r="62" spans="1:29">
      <c r="A62" s="200" t="s">
        <v>69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89"/>
      <c r="L62" s="190"/>
      <c r="M62" s="189"/>
      <c r="N62" s="189"/>
      <c r="O62" s="189"/>
      <c r="P62" s="189"/>
      <c r="Q62" s="190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</row>
    <row r="63" spans="1:29">
      <c r="A63" s="200" t="s">
        <v>8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</row>
    <row r="64" spans="1:29">
      <c r="A64" s="83">
        <v>1</v>
      </c>
      <c r="B64" s="251">
        <v>2</v>
      </c>
      <c r="C64" s="251">
        <v>3</v>
      </c>
      <c r="D64" s="251">
        <v>4</v>
      </c>
      <c r="E64" s="251">
        <v>5</v>
      </c>
      <c r="F64" s="251">
        <v>6</v>
      </c>
      <c r="G64" s="251">
        <v>7</v>
      </c>
      <c r="H64" s="251">
        <v>8</v>
      </c>
      <c r="I64" s="251">
        <v>9</v>
      </c>
      <c r="J64" s="251">
        <v>10</v>
      </c>
      <c r="K64" s="251">
        <v>11</v>
      </c>
      <c r="L64" s="251">
        <v>12</v>
      </c>
      <c r="M64" s="251">
        <v>13</v>
      </c>
      <c r="N64" s="251">
        <v>14</v>
      </c>
      <c r="O64" s="251">
        <v>15</v>
      </c>
      <c r="P64" s="251">
        <v>16</v>
      </c>
      <c r="Q64" s="190"/>
    </row>
    <row r="65" spans="1:17">
      <c r="A65" s="129" t="s">
        <v>86</v>
      </c>
      <c r="B65" s="114">
        <v>70</v>
      </c>
      <c r="C65" s="116">
        <v>11.4</v>
      </c>
      <c r="D65" s="116">
        <v>1.3</v>
      </c>
      <c r="E65" s="116">
        <v>9.8000000000000007</v>
      </c>
      <c r="F65" s="116">
        <v>201.3</v>
      </c>
      <c r="G65" s="114">
        <v>90</v>
      </c>
      <c r="H65" s="116">
        <v>15.5</v>
      </c>
      <c r="I65" s="116">
        <v>1.3</v>
      </c>
      <c r="J65" s="116">
        <v>11.5</v>
      </c>
      <c r="K65" s="116">
        <v>235.2</v>
      </c>
      <c r="L65" s="114">
        <v>100</v>
      </c>
      <c r="M65" s="116">
        <v>17.100000000000001</v>
      </c>
      <c r="N65" s="116">
        <v>2</v>
      </c>
      <c r="O65" s="116">
        <v>15.1</v>
      </c>
      <c r="P65" s="116">
        <v>283.39999999999998</v>
      </c>
      <c r="Q65" s="190"/>
    </row>
    <row r="66" spans="1:17">
      <c r="A66" s="13" t="s">
        <v>87</v>
      </c>
      <c r="B66" s="176">
        <v>20</v>
      </c>
      <c r="C66" s="177">
        <v>0.8</v>
      </c>
      <c r="D66" s="177">
        <v>1.9</v>
      </c>
      <c r="E66" s="177">
        <v>2.4</v>
      </c>
      <c r="F66" s="177">
        <f t="shared" ref="F66:F70" si="9">C66*4+D66*9+E66*4</f>
        <v>29.9</v>
      </c>
      <c r="G66" s="176">
        <v>20</v>
      </c>
      <c r="H66" s="177">
        <v>0.8</v>
      </c>
      <c r="I66" s="177">
        <v>1.9</v>
      </c>
      <c r="J66" s="177">
        <v>2.4</v>
      </c>
      <c r="K66" s="177">
        <f t="shared" ref="K66:K70" si="10">H66*4+I66*9+J66*4</f>
        <v>29.9</v>
      </c>
      <c r="L66" s="176">
        <v>20</v>
      </c>
      <c r="M66" s="177">
        <v>0.8</v>
      </c>
      <c r="N66" s="177">
        <v>1.9</v>
      </c>
      <c r="O66" s="177">
        <v>2.4</v>
      </c>
      <c r="P66" s="177">
        <f t="shared" ref="P66:P70" si="11">M66*4+N66*9+O66*4</f>
        <v>29.9</v>
      </c>
      <c r="Q66" s="190"/>
    </row>
    <row r="67" spans="1:17" ht="25.5">
      <c r="A67" s="129" t="s">
        <v>67</v>
      </c>
      <c r="B67" s="114">
        <v>130</v>
      </c>
      <c r="C67" s="116">
        <v>2.4</v>
      </c>
      <c r="D67" s="116">
        <v>4.7</v>
      </c>
      <c r="E67" s="116">
        <v>12.6</v>
      </c>
      <c r="F67" s="116">
        <v>104.3</v>
      </c>
      <c r="G67" s="114">
        <v>150</v>
      </c>
      <c r="H67" s="116">
        <v>2.7</v>
      </c>
      <c r="I67" s="116">
        <v>7.3</v>
      </c>
      <c r="J67" s="116">
        <v>14.5</v>
      </c>
      <c r="K67" s="116">
        <v>136.4</v>
      </c>
      <c r="L67" s="114">
        <v>180</v>
      </c>
      <c r="M67" s="116">
        <v>3.1</v>
      </c>
      <c r="N67" s="116">
        <v>6.5</v>
      </c>
      <c r="O67" s="116">
        <v>16.7</v>
      </c>
      <c r="P67" s="116">
        <v>141.80000000000001</v>
      </c>
      <c r="Q67" s="190"/>
    </row>
    <row r="68" spans="1:17" ht="25.5">
      <c r="A68" s="13" t="s">
        <v>88</v>
      </c>
      <c r="B68" s="176">
        <v>200</v>
      </c>
      <c r="C68" s="253">
        <v>0.3</v>
      </c>
      <c r="D68" s="253">
        <v>0.4</v>
      </c>
      <c r="E68" s="253">
        <v>15.6</v>
      </c>
      <c r="F68" s="177">
        <f t="shared" si="9"/>
        <v>67.2</v>
      </c>
      <c r="G68" s="176">
        <v>200</v>
      </c>
      <c r="H68" s="253">
        <v>0.3</v>
      </c>
      <c r="I68" s="253">
        <v>0.4</v>
      </c>
      <c r="J68" s="253">
        <v>15.6</v>
      </c>
      <c r="K68" s="177">
        <f t="shared" si="10"/>
        <v>67.2</v>
      </c>
      <c r="L68" s="176">
        <v>200</v>
      </c>
      <c r="M68" s="253">
        <v>0.3</v>
      </c>
      <c r="N68" s="253">
        <v>0.4</v>
      </c>
      <c r="O68" s="253">
        <v>15.6</v>
      </c>
      <c r="P68" s="177">
        <f t="shared" si="11"/>
        <v>67.2</v>
      </c>
      <c r="Q68" s="190"/>
    </row>
    <row r="69" spans="1:17" ht="25.5">
      <c r="A69" s="13" t="s">
        <v>81</v>
      </c>
      <c r="B69" s="176">
        <v>30</v>
      </c>
      <c r="C69" s="177">
        <v>2.2000000000000002</v>
      </c>
      <c r="D69" s="177">
        <v>0.3</v>
      </c>
      <c r="E69" s="177">
        <v>13.8</v>
      </c>
      <c r="F69" s="177">
        <f t="shared" si="9"/>
        <v>66.7</v>
      </c>
      <c r="G69" s="176">
        <v>50</v>
      </c>
      <c r="H69" s="177">
        <v>3</v>
      </c>
      <c r="I69" s="177">
        <v>0.4</v>
      </c>
      <c r="J69" s="177">
        <v>18.3</v>
      </c>
      <c r="K69" s="177">
        <f t="shared" si="10"/>
        <v>88.8</v>
      </c>
      <c r="L69" s="176">
        <v>50</v>
      </c>
      <c r="M69" s="177">
        <v>3</v>
      </c>
      <c r="N69" s="177">
        <v>0.4</v>
      </c>
      <c r="O69" s="177">
        <v>18.3</v>
      </c>
      <c r="P69" s="177">
        <f t="shared" si="11"/>
        <v>88.8</v>
      </c>
      <c r="Q69" s="190"/>
    </row>
    <row r="70" spans="1:17">
      <c r="A70" s="13" t="s">
        <v>196</v>
      </c>
      <c r="B70" s="176">
        <v>120</v>
      </c>
      <c r="C70" s="177">
        <v>0.3</v>
      </c>
      <c r="D70" s="177">
        <v>0.1</v>
      </c>
      <c r="E70" s="177">
        <v>13.2</v>
      </c>
      <c r="F70" s="177">
        <f t="shared" si="9"/>
        <v>54.9</v>
      </c>
      <c r="G70" s="176">
        <v>120</v>
      </c>
      <c r="H70" s="177">
        <v>0.3</v>
      </c>
      <c r="I70" s="177">
        <v>0.1</v>
      </c>
      <c r="J70" s="177">
        <v>13.2</v>
      </c>
      <c r="K70" s="177">
        <f t="shared" si="10"/>
        <v>54.9</v>
      </c>
      <c r="L70" s="176">
        <v>120</v>
      </c>
      <c r="M70" s="177">
        <v>0.3</v>
      </c>
      <c r="N70" s="177">
        <v>0.1</v>
      </c>
      <c r="O70" s="177">
        <v>13.2</v>
      </c>
      <c r="P70" s="177">
        <f t="shared" si="11"/>
        <v>54.9</v>
      </c>
      <c r="Q70" s="190"/>
    </row>
    <row r="71" spans="1:17">
      <c r="A71" s="70" t="s">
        <v>5</v>
      </c>
      <c r="B71" s="176"/>
      <c r="C71" s="181">
        <f>SUM(C65:C70)</f>
        <v>17.400000000000002</v>
      </c>
      <c r="D71" s="181">
        <f>SUM(D65:D70)</f>
        <v>8.7000000000000011</v>
      </c>
      <c r="E71" s="181">
        <f>SUM(E65:E70)</f>
        <v>67.400000000000006</v>
      </c>
      <c r="F71" s="181">
        <f>SUM(F65:F70)</f>
        <v>524.29999999999995</v>
      </c>
      <c r="G71" s="176"/>
      <c r="H71" s="181">
        <f>SUM(H65:H70)</f>
        <v>22.6</v>
      </c>
      <c r="I71" s="181">
        <f>SUM(I65:I70)</f>
        <v>11.4</v>
      </c>
      <c r="J71" s="181">
        <f>SUM(J65:J70)</f>
        <v>75.5</v>
      </c>
      <c r="K71" s="181">
        <f>SUM(K65:K70)</f>
        <v>612.4</v>
      </c>
      <c r="L71" s="176"/>
      <c r="M71" s="181">
        <f>SUM(M65:M70)</f>
        <v>24.600000000000005</v>
      </c>
      <c r="N71" s="181">
        <f>SUM(N65:N70)</f>
        <v>11.3</v>
      </c>
      <c r="O71" s="181">
        <f>SUM(O65:O70)</f>
        <v>81.300000000000011</v>
      </c>
      <c r="P71" s="181">
        <f>SUM(P65:P70)</f>
        <v>665.99999999999989</v>
      </c>
      <c r="Q71" s="190"/>
    </row>
    <row r="72" spans="1:17">
      <c r="A72" s="71" t="s">
        <v>24</v>
      </c>
      <c r="B72" s="183"/>
      <c r="C72" s="184">
        <f>C71*4/F71</f>
        <v>0.13274842647339313</v>
      </c>
      <c r="D72" s="184">
        <f>D71*9/F71</f>
        <v>0.14934197978256727</v>
      </c>
      <c r="E72" s="184">
        <f>E71*4/F71</f>
        <v>0.51420942208659171</v>
      </c>
      <c r="F72" s="184">
        <f>F71/2100</f>
        <v>0.24966666666666665</v>
      </c>
      <c r="G72" s="183"/>
      <c r="H72" s="184">
        <f>H71*4/K71</f>
        <v>0.14761593729588507</v>
      </c>
      <c r="I72" s="184">
        <f>I71*9/K71</f>
        <v>0.16753755715218813</v>
      </c>
      <c r="J72" s="184">
        <f>J71*4/K71</f>
        <v>0.49314173742651862</v>
      </c>
      <c r="K72" s="184">
        <f>K71/2450</f>
        <v>0.24995918367346937</v>
      </c>
      <c r="L72" s="183"/>
      <c r="M72" s="184">
        <f>M71*4/P71</f>
        <v>0.14774774774774779</v>
      </c>
      <c r="N72" s="184">
        <f>N71*9/P71</f>
        <v>0.15270270270270273</v>
      </c>
      <c r="O72" s="184">
        <f>O71*4/P71</f>
        <v>0.48828828828828846</v>
      </c>
      <c r="P72" s="185">
        <f>P71/2700</f>
        <v>0.24666666666666662</v>
      </c>
      <c r="Q72" s="190"/>
    </row>
    <row r="73" spans="1:17">
      <c r="A73" s="72"/>
      <c r="B73" s="231"/>
      <c r="C73" s="189"/>
      <c r="D73" s="189"/>
      <c r="E73" s="189"/>
      <c r="F73" s="189"/>
      <c r="G73" s="231"/>
      <c r="H73" s="189"/>
      <c r="I73" s="189"/>
      <c r="J73" s="189"/>
      <c r="K73" s="189"/>
      <c r="L73" s="231"/>
      <c r="M73" s="189"/>
      <c r="N73" s="189"/>
      <c r="O73" s="189"/>
      <c r="P73" s="189"/>
      <c r="Q73" s="190"/>
    </row>
    <row r="74" spans="1:17" ht="25.5" customHeight="1">
      <c r="A74" s="176" t="s">
        <v>26</v>
      </c>
      <c r="B74" s="176" t="s">
        <v>32</v>
      </c>
      <c r="C74" s="176" t="s">
        <v>33</v>
      </c>
      <c r="D74" s="176" t="s">
        <v>34</v>
      </c>
      <c r="E74" s="176" t="s">
        <v>35</v>
      </c>
      <c r="F74" s="176" t="s">
        <v>36</v>
      </c>
      <c r="G74" s="176" t="s">
        <v>37</v>
      </c>
      <c r="H74" s="176" t="s">
        <v>38</v>
      </c>
      <c r="I74" s="176" t="s">
        <v>39</v>
      </c>
      <c r="J74" s="176" t="s">
        <v>40</v>
      </c>
      <c r="K74" s="176" t="s">
        <v>41</v>
      </c>
      <c r="L74" s="176" t="s">
        <v>42</v>
      </c>
      <c r="M74" s="189"/>
      <c r="N74" s="189"/>
      <c r="O74" s="189"/>
      <c r="P74" s="189"/>
      <c r="Q74" s="190"/>
    </row>
    <row r="75" spans="1:17" ht="15" customHeight="1">
      <c r="A75" s="13" t="s">
        <v>27</v>
      </c>
      <c r="B75" s="177">
        <v>960.86000000000013</v>
      </c>
      <c r="C75" s="177">
        <v>0.31</v>
      </c>
      <c r="D75" s="177">
        <v>5.410000000000001</v>
      </c>
      <c r="E75" s="177">
        <v>59.690000000000005</v>
      </c>
      <c r="F75" s="177">
        <v>0.36000000000000004</v>
      </c>
      <c r="G75" s="177">
        <v>0.32000000000000006</v>
      </c>
      <c r="H75" s="177">
        <v>7.1700000000000008</v>
      </c>
      <c r="I75" s="177">
        <v>0.6</v>
      </c>
      <c r="J75" s="177">
        <v>59.11</v>
      </c>
      <c r="K75" s="177">
        <v>1.19</v>
      </c>
      <c r="L75" s="177">
        <v>52.060000000000009</v>
      </c>
      <c r="M75" s="189"/>
      <c r="N75" s="189"/>
      <c r="O75" s="189"/>
      <c r="P75" s="189"/>
      <c r="Q75" s="190"/>
    </row>
    <row r="76" spans="1:17" ht="15" customHeight="1">
      <c r="A76" s="13" t="s">
        <v>25</v>
      </c>
      <c r="B76" s="177">
        <v>1372.1299999999997</v>
      </c>
      <c r="C76" s="177">
        <v>0.34</v>
      </c>
      <c r="D76" s="177">
        <v>8.74</v>
      </c>
      <c r="E76" s="177">
        <v>94.43</v>
      </c>
      <c r="F76" s="177">
        <v>0.45000000000000007</v>
      </c>
      <c r="G76" s="177">
        <v>0.39</v>
      </c>
      <c r="H76" s="177">
        <v>8.8399999999999981</v>
      </c>
      <c r="I76" s="177">
        <v>0.75</v>
      </c>
      <c r="J76" s="177">
        <v>77.949999999999989</v>
      </c>
      <c r="K76" s="177">
        <v>1.41</v>
      </c>
      <c r="L76" s="177">
        <v>66.89</v>
      </c>
      <c r="M76" s="189"/>
      <c r="N76" s="189"/>
      <c r="O76" s="189"/>
      <c r="P76" s="189"/>
      <c r="Q76" s="190"/>
    </row>
    <row r="77" spans="1:17" ht="15" customHeight="1">
      <c r="A77" s="13" t="s">
        <v>28</v>
      </c>
      <c r="B77" s="177">
        <v>1533.5899999999997</v>
      </c>
      <c r="C77" s="177">
        <v>0.35000000000000003</v>
      </c>
      <c r="D77" s="177">
        <v>8.92</v>
      </c>
      <c r="E77" s="177">
        <v>99.8</v>
      </c>
      <c r="F77" s="177">
        <v>0.47000000000000008</v>
      </c>
      <c r="G77" s="177">
        <v>0.41</v>
      </c>
      <c r="H77" s="177">
        <v>9.2399999999999984</v>
      </c>
      <c r="I77" s="177">
        <v>0.78</v>
      </c>
      <c r="J77" s="177">
        <v>81.009999999999991</v>
      </c>
      <c r="K77" s="177">
        <v>1.49</v>
      </c>
      <c r="L77" s="177">
        <v>68.870000000000019</v>
      </c>
      <c r="M77" s="189"/>
      <c r="N77" s="189"/>
      <c r="O77" s="189"/>
      <c r="P77" s="189"/>
      <c r="Q77" s="190"/>
    </row>
    <row r="78" spans="1:17" ht="25.5" customHeight="1">
      <c r="A78" s="176" t="s">
        <v>29</v>
      </c>
      <c r="B78" s="188" t="s">
        <v>44</v>
      </c>
      <c r="C78" s="188" t="s">
        <v>45</v>
      </c>
      <c r="D78" s="188" t="s">
        <v>46</v>
      </c>
      <c r="E78" s="188" t="s">
        <v>47</v>
      </c>
      <c r="F78" s="188" t="s">
        <v>48</v>
      </c>
      <c r="G78" s="188" t="s">
        <v>49</v>
      </c>
      <c r="H78" s="189"/>
      <c r="I78" s="303" t="s">
        <v>43</v>
      </c>
      <c r="J78" s="303"/>
      <c r="K78" s="189"/>
      <c r="L78" s="190"/>
      <c r="M78" s="189"/>
      <c r="N78" s="189"/>
      <c r="O78" s="189"/>
      <c r="P78" s="189"/>
      <c r="Q78" s="190"/>
    </row>
    <row r="79" spans="1:17" ht="15" customHeight="1">
      <c r="A79" s="13" t="s">
        <v>27</v>
      </c>
      <c r="B79" s="177">
        <v>1221.27</v>
      </c>
      <c r="C79" s="177">
        <v>149.04999999999998</v>
      </c>
      <c r="D79" s="177">
        <v>88.63000000000001</v>
      </c>
      <c r="E79" s="177">
        <v>291.85999999999996</v>
      </c>
      <c r="F79" s="177">
        <v>2.5499999999999998</v>
      </c>
      <c r="G79" s="177">
        <v>0.24</v>
      </c>
      <c r="H79" s="191"/>
      <c r="I79" s="298">
        <v>9.8800000000000008</v>
      </c>
      <c r="J79" s="298"/>
      <c r="K79" s="189"/>
      <c r="L79" s="190"/>
      <c r="M79" s="189"/>
      <c r="N79" s="189"/>
      <c r="O79" s="189"/>
      <c r="P79" s="189"/>
      <c r="Q79" s="190"/>
    </row>
    <row r="80" spans="1:17">
      <c r="A80" s="13" t="s">
        <v>25</v>
      </c>
      <c r="B80" s="177">
        <v>1495.03</v>
      </c>
      <c r="C80" s="177">
        <v>180.65</v>
      </c>
      <c r="D80" s="177">
        <v>109.71</v>
      </c>
      <c r="E80" s="177">
        <v>365.68999999999994</v>
      </c>
      <c r="F80" s="177">
        <v>3.13</v>
      </c>
      <c r="G80" s="177">
        <v>0.36</v>
      </c>
      <c r="H80" s="191"/>
      <c r="I80" s="298">
        <v>12.8</v>
      </c>
      <c r="J80" s="298"/>
      <c r="K80" s="189"/>
      <c r="L80" s="190"/>
      <c r="M80" s="189"/>
      <c r="N80" s="189"/>
      <c r="O80" s="189"/>
      <c r="P80" s="189"/>
      <c r="Q80" s="190"/>
    </row>
    <row r="81" spans="1:31" ht="15" customHeight="1">
      <c r="A81" s="13" t="s">
        <v>28</v>
      </c>
      <c r="B81" s="177">
        <v>1559.42</v>
      </c>
      <c r="C81" s="177">
        <v>186.95</v>
      </c>
      <c r="D81" s="177">
        <v>114.00999999999999</v>
      </c>
      <c r="E81" s="177">
        <v>380.74999999999994</v>
      </c>
      <c r="F81" s="177">
        <v>3.21</v>
      </c>
      <c r="G81" s="177">
        <v>0.36</v>
      </c>
      <c r="H81" s="191"/>
      <c r="I81" s="298">
        <v>12.97</v>
      </c>
      <c r="J81" s="298"/>
      <c r="K81" s="189"/>
      <c r="L81" s="190"/>
      <c r="M81" s="189"/>
      <c r="N81" s="189"/>
      <c r="O81" s="189"/>
      <c r="P81" s="189"/>
      <c r="Q81" s="190"/>
    </row>
    <row r="82" spans="1:31">
      <c r="A82" s="170"/>
      <c r="B82" s="196"/>
      <c r="C82" s="196"/>
      <c r="D82" s="196"/>
      <c r="E82" s="196"/>
      <c r="F82" s="196"/>
      <c r="G82" s="196"/>
      <c r="H82" s="191"/>
      <c r="I82" s="196"/>
      <c r="J82" s="196"/>
      <c r="K82" s="189"/>
      <c r="L82" s="190"/>
      <c r="M82" s="189"/>
      <c r="N82" s="189"/>
      <c r="O82" s="189"/>
      <c r="P82" s="189"/>
      <c r="Q82" s="268"/>
    </row>
    <row r="83" spans="1:31" ht="18" customHeight="1">
      <c r="A83" s="200" t="s">
        <v>69</v>
      </c>
      <c r="B83" s="190"/>
      <c r="C83" s="189"/>
      <c r="D83" s="189"/>
      <c r="E83" s="189"/>
      <c r="F83" s="189"/>
      <c r="G83" s="231"/>
      <c r="H83" s="189"/>
      <c r="I83" s="189"/>
      <c r="J83" s="189"/>
      <c r="K83" s="189"/>
      <c r="L83" s="231"/>
      <c r="M83" s="189"/>
      <c r="N83" s="189"/>
      <c r="O83" s="189"/>
      <c r="P83" s="189"/>
      <c r="Q83" s="190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</row>
    <row r="84" spans="1:31" ht="15" customHeight="1">
      <c r="A84" s="200" t="s">
        <v>9</v>
      </c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</row>
    <row r="85" spans="1:31" ht="16.5" customHeight="1">
      <c r="A85" s="83">
        <v>1</v>
      </c>
      <c r="B85" s="210">
        <v>2</v>
      </c>
      <c r="C85" s="210">
        <v>3</v>
      </c>
      <c r="D85" s="210">
        <v>4</v>
      </c>
      <c r="E85" s="210">
        <v>5</v>
      </c>
      <c r="F85" s="210">
        <v>6</v>
      </c>
      <c r="G85" s="210">
        <v>7</v>
      </c>
      <c r="H85" s="210">
        <v>8</v>
      </c>
      <c r="I85" s="210">
        <v>9</v>
      </c>
      <c r="J85" s="210">
        <v>10</v>
      </c>
      <c r="K85" s="210">
        <v>11</v>
      </c>
      <c r="L85" s="210">
        <v>12</v>
      </c>
      <c r="M85" s="210">
        <v>13</v>
      </c>
      <c r="N85" s="210">
        <v>14</v>
      </c>
      <c r="O85" s="210">
        <v>15</v>
      </c>
      <c r="P85" s="210">
        <v>16</v>
      </c>
      <c r="Q85" s="190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</row>
    <row r="86" spans="1:31" ht="25.5" customHeight="1">
      <c r="A86" s="129" t="s">
        <v>74</v>
      </c>
      <c r="B86" s="114">
        <v>60</v>
      </c>
      <c r="C86" s="116">
        <v>0.5</v>
      </c>
      <c r="D86" s="116">
        <v>3.1</v>
      </c>
      <c r="E86" s="116">
        <v>2.4</v>
      </c>
      <c r="F86" s="116">
        <v>39.299999999999997</v>
      </c>
      <c r="G86" s="114">
        <v>80</v>
      </c>
      <c r="H86" s="116">
        <v>0.7</v>
      </c>
      <c r="I86" s="116">
        <v>3.1</v>
      </c>
      <c r="J86" s="116">
        <v>3.2</v>
      </c>
      <c r="K86" s="116">
        <v>43.6</v>
      </c>
      <c r="L86" s="114">
        <v>100</v>
      </c>
      <c r="M86" s="116">
        <v>0.9</v>
      </c>
      <c r="N86" s="116">
        <v>5.0999999999999996</v>
      </c>
      <c r="O86" s="116">
        <v>4.2</v>
      </c>
      <c r="P86" s="116">
        <v>66.3</v>
      </c>
      <c r="Q86" s="296" t="s">
        <v>92</v>
      </c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</row>
    <row r="87" spans="1:31" ht="27" customHeight="1">
      <c r="A87" s="167" t="s">
        <v>200</v>
      </c>
      <c r="B87" s="265">
        <v>200</v>
      </c>
      <c r="C87" s="266">
        <v>7</v>
      </c>
      <c r="D87" s="266">
        <v>7.2</v>
      </c>
      <c r="E87" s="266">
        <v>13.3</v>
      </c>
      <c r="F87" s="266">
        <v>244.5</v>
      </c>
      <c r="G87" s="265">
        <v>220</v>
      </c>
      <c r="H87" s="267">
        <v>7.5</v>
      </c>
      <c r="I87" s="266">
        <v>8.1999999999999993</v>
      </c>
      <c r="J87" s="266">
        <v>16.899999999999999</v>
      </c>
      <c r="K87" s="266">
        <v>268.2</v>
      </c>
      <c r="L87" s="265">
        <v>250</v>
      </c>
      <c r="M87" s="266">
        <v>9.1999999999999993</v>
      </c>
      <c r="N87" s="266">
        <v>10.199999999999999</v>
      </c>
      <c r="O87" s="266">
        <v>19.2</v>
      </c>
      <c r="P87" s="267">
        <v>291.89999999999998</v>
      </c>
      <c r="Q87" s="190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</row>
    <row r="88" spans="1:31">
      <c r="A88" s="91" t="s">
        <v>153</v>
      </c>
      <c r="B88" s="114">
        <v>200</v>
      </c>
      <c r="C88" s="116">
        <v>7.7</v>
      </c>
      <c r="D88" s="116">
        <v>4.3</v>
      </c>
      <c r="E88" s="116">
        <v>12.9</v>
      </c>
      <c r="F88" s="116">
        <v>222.3</v>
      </c>
      <c r="G88" s="114">
        <v>200</v>
      </c>
      <c r="H88" s="116">
        <v>7.7</v>
      </c>
      <c r="I88" s="116">
        <v>4.3</v>
      </c>
      <c r="J88" s="116">
        <v>12.9</v>
      </c>
      <c r="K88" s="116">
        <v>122.3</v>
      </c>
      <c r="L88" s="114">
        <v>200</v>
      </c>
      <c r="M88" s="116">
        <v>7.7</v>
      </c>
      <c r="N88" s="116">
        <v>4.3</v>
      </c>
      <c r="O88" s="116">
        <v>12.9</v>
      </c>
      <c r="P88" s="116">
        <v>122.3</v>
      </c>
      <c r="Q88" s="190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</row>
    <row r="89" spans="1:31" ht="25.5">
      <c r="A89" s="13" t="s">
        <v>81</v>
      </c>
      <c r="B89" s="176">
        <v>30</v>
      </c>
      <c r="C89" s="177">
        <v>2.2000000000000002</v>
      </c>
      <c r="D89" s="177">
        <v>0.3</v>
      </c>
      <c r="E89" s="177">
        <v>13.8</v>
      </c>
      <c r="F89" s="177">
        <v>67.5</v>
      </c>
      <c r="G89" s="176">
        <v>50</v>
      </c>
      <c r="H89" s="177">
        <v>3</v>
      </c>
      <c r="I89" s="177">
        <v>0.4</v>
      </c>
      <c r="J89" s="177">
        <v>18.3</v>
      </c>
      <c r="K89" s="177">
        <v>90</v>
      </c>
      <c r="L89" s="176">
        <v>50</v>
      </c>
      <c r="M89" s="177">
        <v>3</v>
      </c>
      <c r="N89" s="177">
        <v>0.4</v>
      </c>
      <c r="O89" s="177">
        <v>18.3</v>
      </c>
      <c r="P89" s="177">
        <v>90</v>
      </c>
      <c r="Q89" s="190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</row>
    <row r="90" spans="1:31">
      <c r="A90" s="70" t="s">
        <v>5</v>
      </c>
      <c r="B90" s="176"/>
      <c r="C90" s="181">
        <f>SUM(C86:C89)</f>
        <v>17.399999999999999</v>
      </c>
      <c r="D90" s="181">
        <f>SUM(D86:D89)</f>
        <v>14.900000000000002</v>
      </c>
      <c r="E90" s="181">
        <f>SUM(E86:E89)</f>
        <v>42.400000000000006</v>
      </c>
      <c r="F90" s="181">
        <f>SUM(F86:F89)</f>
        <v>573.6</v>
      </c>
      <c r="G90" s="176"/>
      <c r="H90" s="181">
        <f>SUM(H86:H89)</f>
        <v>18.899999999999999</v>
      </c>
      <c r="I90" s="181">
        <f>SUM(I86:I89)</f>
        <v>15.999999999999998</v>
      </c>
      <c r="J90" s="181">
        <f>SUM(J86:J89)</f>
        <v>51.3</v>
      </c>
      <c r="K90" s="181">
        <f>SUM(K86:K89)</f>
        <v>524.1</v>
      </c>
      <c r="L90" s="176"/>
      <c r="M90" s="181">
        <f>SUM(M86:M89)</f>
        <v>20.8</v>
      </c>
      <c r="N90" s="181">
        <f>SUM(N86:N89)</f>
        <v>19.999999999999996</v>
      </c>
      <c r="O90" s="181">
        <f>SUM(O86:O89)</f>
        <v>54.599999999999994</v>
      </c>
      <c r="P90" s="181">
        <f>SUM(P86:P89)</f>
        <v>570.5</v>
      </c>
      <c r="Q90" s="190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</row>
    <row r="91" spans="1:31">
      <c r="A91" s="71" t="s">
        <v>24</v>
      </c>
      <c r="B91" s="183"/>
      <c r="C91" s="184">
        <f>C90*4/F90</f>
        <v>0.1213389121338912</v>
      </c>
      <c r="D91" s="184">
        <f>D90*9/F90</f>
        <v>0.23378661087866112</v>
      </c>
      <c r="E91" s="184">
        <f>E90*4/F90</f>
        <v>0.29567642956764301</v>
      </c>
      <c r="F91" s="184">
        <f>F90/2100</f>
        <v>0.27314285714285713</v>
      </c>
      <c r="G91" s="183"/>
      <c r="H91" s="184">
        <f>H90*4/K90</f>
        <v>0.14424728105323409</v>
      </c>
      <c r="I91" s="184">
        <f>I90*9/K90</f>
        <v>0.27475672581568394</v>
      </c>
      <c r="J91" s="184">
        <f>J90*4/K90</f>
        <v>0.39152833428734968</v>
      </c>
      <c r="K91" s="184">
        <f>K90/2050</f>
        <v>0.25565853658536586</v>
      </c>
      <c r="L91" s="183"/>
      <c r="M91" s="184">
        <f>M90*4/P90</f>
        <v>0.1458369851007888</v>
      </c>
      <c r="N91" s="184">
        <f>N90*9/P90</f>
        <v>0.31551270815074489</v>
      </c>
      <c r="O91" s="184">
        <f>O90*4/P90</f>
        <v>0.38282208588957051</v>
      </c>
      <c r="P91" s="185">
        <f>P90/2300</f>
        <v>0.24804347826086956</v>
      </c>
      <c r="Q91" s="190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</row>
    <row r="92" spans="1:31">
      <c r="A92" s="74"/>
      <c r="B92" s="190"/>
      <c r="C92" s="200"/>
      <c r="D92" s="190"/>
      <c r="E92" s="190"/>
      <c r="F92" s="190"/>
      <c r="G92" s="190"/>
      <c r="H92" s="200"/>
      <c r="I92" s="190"/>
      <c r="J92" s="190"/>
      <c r="K92" s="190"/>
      <c r="L92" s="190"/>
      <c r="M92" s="200"/>
      <c r="N92" s="190"/>
      <c r="O92" s="190"/>
      <c r="P92" s="190"/>
      <c r="Q92" s="190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</row>
    <row r="93" spans="1:31" ht="25.5">
      <c r="A93" s="176" t="s">
        <v>26</v>
      </c>
      <c r="B93" s="176" t="s">
        <v>32</v>
      </c>
      <c r="C93" s="176" t="s">
        <v>33</v>
      </c>
      <c r="D93" s="176" t="s">
        <v>34</v>
      </c>
      <c r="E93" s="176" t="s">
        <v>35</v>
      </c>
      <c r="F93" s="176" t="s">
        <v>36</v>
      </c>
      <c r="G93" s="176" t="s">
        <v>37</v>
      </c>
      <c r="H93" s="176" t="s">
        <v>38</v>
      </c>
      <c r="I93" s="176" t="s">
        <v>39</v>
      </c>
      <c r="J93" s="176" t="s">
        <v>40</v>
      </c>
      <c r="K93" s="176" t="s">
        <v>41</v>
      </c>
      <c r="L93" s="176" t="s">
        <v>42</v>
      </c>
      <c r="M93" s="190"/>
      <c r="N93" s="190"/>
      <c r="O93" s="190"/>
      <c r="P93" s="190"/>
      <c r="Q93" s="190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</row>
    <row r="94" spans="1:31">
      <c r="A94" s="13" t="s">
        <v>27</v>
      </c>
      <c r="B94" s="177">
        <v>173.82</v>
      </c>
      <c r="C94" s="177">
        <v>0</v>
      </c>
      <c r="D94" s="177">
        <v>3.1599999999999997</v>
      </c>
      <c r="E94" s="177">
        <v>32.770000000000003</v>
      </c>
      <c r="F94" s="177">
        <v>0.27</v>
      </c>
      <c r="G94" s="177">
        <v>0.19</v>
      </c>
      <c r="H94" s="177">
        <v>11.979999999999999</v>
      </c>
      <c r="I94" s="177">
        <v>0.3</v>
      </c>
      <c r="J94" s="177">
        <v>38.81</v>
      </c>
      <c r="K94" s="177">
        <v>2.11</v>
      </c>
      <c r="L94" s="177">
        <v>20.450000000000003</v>
      </c>
      <c r="M94" s="190"/>
      <c r="N94" s="190"/>
      <c r="O94" s="190"/>
      <c r="P94" s="190"/>
      <c r="Q94" s="190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</row>
    <row r="95" spans="1:31">
      <c r="A95" s="13" t="s">
        <v>25</v>
      </c>
      <c r="B95" s="177">
        <v>227.61</v>
      </c>
      <c r="C95" s="177">
        <v>0</v>
      </c>
      <c r="D95" s="177">
        <v>4.21</v>
      </c>
      <c r="E95" s="177">
        <v>47.29</v>
      </c>
      <c r="F95" s="177">
        <v>0.35</v>
      </c>
      <c r="G95" s="177">
        <v>0.26</v>
      </c>
      <c r="H95" s="177">
        <v>14.32</v>
      </c>
      <c r="I95" s="177">
        <v>0.88</v>
      </c>
      <c r="J95" s="177">
        <v>51.45</v>
      </c>
      <c r="K95" s="177">
        <v>2.4300000000000002</v>
      </c>
      <c r="L95" s="177">
        <v>27.17</v>
      </c>
      <c r="M95" s="190"/>
      <c r="N95" s="190"/>
      <c r="O95" s="190"/>
      <c r="P95" s="190"/>
      <c r="Q95" s="190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</row>
    <row r="96" spans="1:31">
      <c r="A96" s="13" t="s">
        <v>28</v>
      </c>
      <c r="B96" s="177">
        <v>286.8</v>
      </c>
      <c r="C96" s="177">
        <v>0</v>
      </c>
      <c r="D96" s="177">
        <v>5.05</v>
      </c>
      <c r="E96" s="177">
        <v>55.639999999999993</v>
      </c>
      <c r="F96" s="177">
        <v>0.41000000000000003</v>
      </c>
      <c r="G96" s="177">
        <v>0.28999999999999998</v>
      </c>
      <c r="H96" s="177">
        <v>16.09</v>
      </c>
      <c r="I96" s="177">
        <v>0.97</v>
      </c>
      <c r="J96" s="177">
        <v>59.750000000000007</v>
      </c>
      <c r="K96" s="177">
        <v>2.62</v>
      </c>
      <c r="L96" s="177">
        <v>31.77</v>
      </c>
      <c r="M96" s="190"/>
      <c r="N96" s="190"/>
      <c r="O96" s="190"/>
      <c r="P96" s="190"/>
      <c r="Q96" s="190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</row>
    <row r="97" spans="1:31" ht="25.5">
      <c r="A97" s="176" t="s">
        <v>29</v>
      </c>
      <c r="B97" s="176" t="s">
        <v>44</v>
      </c>
      <c r="C97" s="176" t="s">
        <v>45</v>
      </c>
      <c r="D97" s="176" t="s">
        <v>46</v>
      </c>
      <c r="E97" s="176" t="s">
        <v>47</v>
      </c>
      <c r="F97" s="176" t="s">
        <v>48</v>
      </c>
      <c r="G97" s="176" t="s">
        <v>49</v>
      </c>
      <c r="H97" s="189"/>
      <c r="I97" s="325" t="s">
        <v>43</v>
      </c>
      <c r="J97" s="325"/>
      <c r="K97" s="189"/>
      <c r="L97" s="190"/>
      <c r="M97" s="190"/>
      <c r="N97" s="190"/>
      <c r="O97" s="190"/>
      <c r="P97" s="190"/>
      <c r="Q97" s="190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</row>
    <row r="98" spans="1:31">
      <c r="A98" s="13" t="s">
        <v>27</v>
      </c>
      <c r="B98" s="177">
        <v>655.37999999999988</v>
      </c>
      <c r="C98" s="177">
        <v>43.530000000000008</v>
      </c>
      <c r="D98" s="177">
        <v>75.13000000000001</v>
      </c>
      <c r="E98" s="177">
        <v>326.5</v>
      </c>
      <c r="F98" s="177">
        <v>3.82</v>
      </c>
      <c r="G98" s="177">
        <v>0.23</v>
      </c>
      <c r="H98" s="191"/>
      <c r="I98" s="298">
        <v>5.0599999999999996</v>
      </c>
      <c r="J98" s="298"/>
      <c r="K98" s="189"/>
      <c r="L98" s="190"/>
      <c r="M98" s="190"/>
      <c r="N98" s="190"/>
      <c r="O98" s="190"/>
      <c r="P98" s="190"/>
      <c r="Q98" s="190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</row>
    <row r="99" spans="1:31">
      <c r="A99" s="13" t="s">
        <v>25</v>
      </c>
      <c r="B99" s="177">
        <v>817.57999999999993</v>
      </c>
      <c r="C99" s="177">
        <v>58.829999999999991</v>
      </c>
      <c r="D99" s="177">
        <v>94.06</v>
      </c>
      <c r="E99" s="177">
        <v>403.47</v>
      </c>
      <c r="F99" s="177">
        <v>4.68</v>
      </c>
      <c r="G99" s="177">
        <v>0.36</v>
      </c>
      <c r="H99" s="191"/>
      <c r="I99" s="298">
        <v>7.16</v>
      </c>
      <c r="J99" s="298"/>
      <c r="K99" s="189"/>
      <c r="L99" s="190"/>
      <c r="M99" s="190"/>
      <c r="N99" s="190"/>
      <c r="O99" s="190"/>
      <c r="P99" s="190"/>
      <c r="Q99" s="190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</row>
    <row r="100" spans="1:31">
      <c r="A100" s="13" t="s">
        <v>28</v>
      </c>
      <c r="B100" s="177">
        <v>931.75999999999988</v>
      </c>
      <c r="C100" s="177">
        <v>70.409999999999982</v>
      </c>
      <c r="D100" s="177">
        <v>112.8</v>
      </c>
      <c r="E100" s="177">
        <v>466.90000000000003</v>
      </c>
      <c r="F100" s="177">
        <v>5.31</v>
      </c>
      <c r="G100" s="177">
        <v>0.37</v>
      </c>
      <c r="H100" s="191"/>
      <c r="I100" s="298">
        <v>8.33</v>
      </c>
      <c r="J100" s="298"/>
      <c r="K100" s="189"/>
      <c r="L100" s="190"/>
      <c r="M100" s="190"/>
      <c r="N100" s="190"/>
      <c r="O100" s="190"/>
      <c r="P100" s="190"/>
      <c r="Q100" s="190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</row>
    <row r="101" spans="1:31">
      <c r="A101" s="15" t="s">
        <v>31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4"/>
      <c r="Q101" s="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</row>
    <row r="102" spans="1:31" ht="19.5" customHeight="1">
      <c r="A102" s="4" t="s">
        <v>30</v>
      </c>
      <c r="B102" s="11"/>
      <c r="C102" s="11"/>
      <c r="D102" s="11"/>
      <c r="E102" s="11"/>
      <c r="F102" s="11"/>
      <c r="G102" s="11"/>
      <c r="H102" s="28"/>
      <c r="I102" s="28"/>
      <c r="J102" s="28"/>
      <c r="K102" s="28"/>
      <c r="L102" s="28"/>
      <c r="M102" s="28"/>
      <c r="N102" s="28"/>
      <c r="O102" s="28"/>
      <c r="P102" s="4"/>
      <c r="Q102" s="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</row>
    <row r="103" spans="1:31" ht="15" customHeight="1">
      <c r="A103" s="200" t="s">
        <v>69</v>
      </c>
      <c r="B103" s="191"/>
      <c r="C103" s="191"/>
      <c r="D103" s="191"/>
      <c r="E103" s="191"/>
      <c r="F103" s="191"/>
      <c r="G103" s="191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</row>
    <row r="104" spans="1:31" ht="15" customHeight="1">
      <c r="A104" s="198" t="s">
        <v>50</v>
      </c>
      <c r="B104" s="242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242"/>
      <c r="Q104" s="242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</row>
    <row r="105" spans="1:31" ht="14.65" customHeight="1">
      <c r="A105" s="198" t="s">
        <v>10</v>
      </c>
      <c r="B105" s="242"/>
      <c r="C105" s="242"/>
      <c r="D105" s="242"/>
      <c r="E105" s="242"/>
      <c r="F105" s="242"/>
      <c r="G105" s="242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</row>
    <row r="106" spans="1:31" ht="17.649999999999999" customHeight="1">
      <c r="A106" s="82"/>
      <c r="B106" s="328" t="s">
        <v>1</v>
      </c>
      <c r="C106" s="329"/>
      <c r="D106" s="329"/>
      <c r="E106" s="329"/>
      <c r="F106" s="327"/>
      <c r="G106" s="328" t="s">
        <v>0</v>
      </c>
      <c r="H106" s="329"/>
      <c r="I106" s="329"/>
      <c r="J106" s="329"/>
      <c r="K106" s="327"/>
      <c r="L106" s="328" t="s">
        <v>2</v>
      </c>
      <c r="M106" s="329"/>
      <c r="N106" s="329"/>
      <c r="O106" s="329"/>
      <c r="P106" s="327"/>
      <c r="Q106" s="242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</row>
    <row r="107" spans="1:31" ht="25.5">
      <c r="A107" s="213" t="s">
        <v>3</v>
      </c>
      <c r="B107" s="214" t="s">
        <v>77</v>
      </c>
      <c r="C107" s="214" t="s">
        <v>59</v>
      </c>
      <c r="D107" s="214" t="s">
        <v>60</v>
      </c>
      <c r="E107" s="214" t="s">
        <v>61</v>
      </c>
      <c r="F107" s="214" t="s">
        <v>78</v>
      </c>
      <c r="G107" s="214" t="s">
        <v>77</v>
      </c>
      <c r="H107" s="214" t="s">
        <v>59</v>
      </c>
      <c r="I107" s="214" t="s">
        <v>60</v>
      </c>
      <c r="J107" s="214" t="s">
        <v>61</v>
      </c>
      <c r="K107" s="214" t="s">
        <v>78</v>
      </c>
      <c r="L107" s="214" t="s">
        <v>77</v>
      </c>
      <c r="M107" s="214" t="s">
        <v>59</v>
      </c>
      <c r="N107" s="214" t="s">
        <v>60</v>
      </c>
      <c r="O107" s="214" t="s">
        <v>61</v>
      </c>
      <c r="P107" s="214" t="s">
        <v>78</v>
      </c>
      <c r="Q107" s="242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</row>
    <row r="108" spans="1:31">
      <c r="A108" s="83">
        <v>1</v>
      </c>
      <c r="B108" s="210">
        <v>2</v>
      </c>
      <c r="C108" s="210">
        <v>3</v>
      </c>
      <c r="D108" s="210">
        <v>4</v>
      </c>
      <c r="E108" s="210">
        <v>5</v>
      </c>
      <c r="F108" s="251">
        <v>6</v>
      </c>
      <c r="G108" s="210">
        <v>7</v>
      </c>
      <c r="H108" s="210">
        <v>8</v>
      </c>
      <c r="I108" s="210">
        <v>9</v>
      </c>
      <c r="J108" s="210">
        <v>10</v>
      </c>
      <c r="K108" s="210">
        <v>11</v>
      </c>
      <c r="L108" s="210">
        <v>12</v>
      </c>
      <c r="M108" s="210">
        <v>13</v>
      </c>
      <c r="N108" s="210">
        <v>14</v>
      </c>
      <c r="O108" s="210">
        <v>15</v>
      </c>
      <c r="P108" s="210">
        <v>16</v>
      </c>
      <c r="Q108" s="242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</row>
    <row r="109" spans="1:31">
      <c r="A109" s="59" t="s">
        <v>89</v>
      </c>
      <c r="B109" s="202">
        <v>70</v>
      </c>
      <c r="C109" s="209">
        <v>18.829999999999998</v>
      </c>
      <c r="D109" s="209">
        <v>3.04</v>
      </c>
      <c r="E109" s="209">
        <v>3.76</v>
      </c>
      <c r="F109" s="209">
        <v>118.63</v>
      </c>
      <c r="G109" s="202">
        <v>90</v>
      </c>
      <c r="H109" s="209">
        <v>21.49</v>
      </c>
      <c r="I109" s="209">
        <v>4.17</v>
      </c>
      <c r="J109" s="209">
        <v>6.38</v>
      </c>
      <c r="K109" s="209">
        <v>150.19</v>
      </c>
      <c r="L109" s="202">
        <v>100</v>
      </c>
      <c r="M109" s="209">
        <v>23.96</v>
      </c>
      <c r="N109" s="209">
        <v>4.28</v>
      </c>
      <c r="O109" s="209">
        <v>7.97</v>
      </c>
      <c r="P109" s="209">
        <v>167.65</v>
      </c>
      <c r="Q109" s="242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</row>
    <row r="110" spans="1:31">
      <c r="A110" s="59" t="s">
        <v>90</v>
      </c>
      <c r="B110" s="229">
        <v>20</v>
      </c>
      <c r="C110" s="230">
        <v>0.5</v>
      </c>
      <c r="D110" s="230">
        <v>3.7</v>
      </c>
      <c r="E110" s="230">
        <v>1.8</v>
      </c>
      <c r="F110" s="230">
        <v>42.1</v>
      </c>
      <c r="G110" s="229">
        <v>20</v>
      </c>
      <c r="H110" s="230">
        <v>0.5</v>
      </c>
      <c r="I110" s="230">
        <v>3.7</v>
      </c>
      <c r="J110" s="230">
        <v>1.8</v>
      </c>
      <c r="K110" s="230">
        <v>42.1</v>
      </c>
      <c r="L110" s="229">
        <v>20</v>
      </c>
      <c r="M110" s="230">
        <v>0.5</v>
      </c>
      <c r="N110" s="230">
        <v>3.7</v>
      </c>
      <c r="O110" s="230">
        <v>1.8</v>
      </c>
      <c r="P110" s="230">
        <v>42.1</v>
      </c>
      <c r="Q110" s="242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</row>
    <row r="111" spans="1:31">
      <c r="A111" s="79" t="s">
        <v>91</v>
      </c>
      <c r="B111" s="176">
        <v>130</v>
      </c>
      <c r="C111" s="177">
        <v>3.73</v>
      </c>
      <c r="D111" s="177">
        <v>6.91</v>
      </c>
      <c r="E111" s="177">
        <v>38.96</v>
      </c>
      <c r="F111" s="177">
        <v>234.38</v>
      </c>
      <c r="G111" s="176">
        <v>150</v>
      </c>
      <c r="H111" s="177">
        <v>4.32</v>
      </c>
      <c r="I111" s="177">
        <v>6.96</v>
      </c>
      <c r="J111" s="177">
        <v>45.17</v>
      </c>
      <c r="K111" s="177">
        <v>262.45999999999998</v>
      </c>
      <c r="L111" s="176">
        <v>180</v>
      </c>
      <c r="M111" s="177">
        <v>5.2</v>
      </c>
      <c r="N111" s="177">
        <v>7.03</v>
      </c>
      <c r="O111" s="177">
        <v>54.5</v>
      </c>
      <c r="P111" s="177">
        <v>304.58</v>
      </c>
      <c r="Q111" s="242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</row>
    <row r="112" spans="1:31" ht="25.5">
      <c r="A112" s="139" t="s">
        <v>189</v>
      </c>
      <c r="B112" s="114">
        <v>200</v>
      </c>
      <c r="C112" s="116">
        <v>0.3</v>
      </c>
      <c r="D112" s="116" t="s">
        <v>66</v>
      </c>
      <c r="E112" s="116">
        <v>16.899999999999999</v>
      </c>
      <c r="F112" s="116">
        <v>71.3</v>
      </c>
      <c r="G112" s="114">
        <v>200</v>
      </c>
      <c r="H112" s="116">
        <v>0.3</v>
      </c>
      <c r="I112" s="116" t="s">
        <v>66</v>
      </c>
      <c r="J112" s="116">
        <v>16.899999999999999</v>
      </c>
      <c r="K112" s="116">
        <v>71.3</v>
      </c>
      <c r="L112" s="114">
        <v>200</v>
      </c>
      <c r="M112" s="116">
        <v>0.3</v>
      </c>
      <c r="N112" s="116" t="s">
        <v>66</v>
      </c>
      <c r="O112" s="116">
        <v>16.899999999999999</v>
      </c>
      <c r="P112" s="116">
        <v>71.3</v>
      </c>
      <c r="Q112" s="242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</row>
    <row r="113" spans="1:31">
      <c r="A113" s="59" t="s">
        <v>4</v>
      </c>
      <c r="B113" s="202">
        <v>30</v>
      </c>
      <c r="C113" s="209">
        <v>2.2000000000000002</v>
      </c>
      <c r="D113" s="209">
        <v>0.3</v>
      </c>
      <c r="E113" s="209">
        <v>13.8</v>
      </c>
      <c r="F113" s="209">
        <v>67.5</v>
      </c>
      <c r="G113" s="202">
        <v>50</v>
      </c>
      <c r="H113" s="209">
        <v>3.7</v>
      </c>
      <c r="I113" s="209">
        <v>0.5</v>
      </c>
      <c r="J113" s="209">
        <v>22.9</v>
      </c>
      <c r="K113" s="209">
        <v>112.5</v>
      </c>
      <c r="L113" s="202">
        <v>50</v>
      </c>
      <c r="M113" s="209">
        <v>3.7</v>
      </c>
      <c r="N113" s="209">
        <v>0.5</v>
      </c>
      <c r="O113" s="209">
        <v>22.9</v>
      </c>
      <c r="P113" s="209">
        <v>112.5</v>
      </c>
      <c r="Q113" s="242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</row>
    <row r="114" spans="1:31">
      <c r="A114" s="75" t="s">
        <v>5</v>
      </c>
      <c r="B114" s="202">
        <f t="shared" ref="B114:P114" si="12">SUM(B109:B113)</f>
        <v>450</v>
      </c>
      <c r="C114" s="221">
        <f t="shared" si="12"/>
        <v>25.56</v>
      </c>
      <c r="D114" s="221">
        <f t="shared" si="12"/>
        <v>13.950000000000001</v>
      </c>
      <c r="E114" s="221">
        <f t="shared" si="12"/>
        <v>75.22</v>
      </c>
      <c r="F114" s="221">
        <f t="shared" si="12"/>
        <v>533.91000000000008</v>
      </c>
      <c r="G114" s="202">
        <f t="shared" si="12"/>
        <v>510</v>
      </c>
      <c r="H114" s="221">
        <f t="shared" si="12"/>
        <v>30.31</v>
      </c>
      <c r="I114" s="221">
        <f t="shared" si="12"/>
        <v>15.33</v>
      </c>
      <c r="J114" s="221">
        <f t="shared" si="12"/>
        <v>93.15</v>
      </c>
      <c r="K114" s="221">
        <f t="shared" si="12"/>
        <v>638.54999999999995</v>
      </c>
      <c r="L114" s="202">
        <f t="shared" si="12"/>
        <v>550</v>
      </c>
      <c r="M114" s="221">
        <f t="shared" si="12"/>
        <v>33.660000000000004</v>
      </c>
      <c r="N114" s="221">
        <f t="shared" si="12"/>
        <v>15.510000000000002</v>
      </c>
      <c r="O114" s="221">
        <f t="shared" si="12"/>
        <v>104.07</v>
      </c>
      <c r="P114" s="221">
        <f t="shared" si="12"/>
        <v>698.12999999999988</v>
      </c>
      <c r="Q114" s="242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</row>
    <row r="115" spans="1:31">
      <c r="A115" s="76" t="s">
        <v>24</v>
      </c>
      <c r="B115" s="222"/>
      <c r="C115" s="184">
        <f>C114*4/F114</f>
        <v>0.19149294824970498</v>
      </c>
      <c r="D115" s="184">
        <f>D114*9/F114</f>
        <v>0.23515199190874866</v>
      </c>
      <c r="E115" s="184">
        <f>E114*4/F114</f>
        <v>0.56354067164877963</v>
      </c>
      <c r="F115" s="184">
        <f>F114/2100</f>
        <v>0.25424285714285716</v>
      </c>
      <c r="G115" s="223"/>
      <c r="H115" s="184">
        <f>H114*4/K114</f>
        <v>0.1898676689374364</v>
      </c>
      <c r="I115" s="184">
        <f>I114*9/K114</f>
        <v>0.21606765327695562</v>
      </c>
      <c r="J115" s="184">
        <f>J114*4/K114</f>
        <v>0.58350951374207194</v>
      </c>
      <c r="K115" s="184">
        <f>K114/2450</f>
        <v>0.26063265306122446</v>
      </c>
      <c r="L115" s="223"/>
      <c r="M115" s="184">
        <f>M114*4/P114</f>
        <v>0.19285806368441413</v>
      </c>
      <c r="N115" s="184">
        <f>N114*9/P114</f>
        <v>0.1999484336728117</v>
      </c>
      <c r="O115" s="184">
        <f>O114*4/P114</f>
        <v>0.59627863005457438</v>
      </c>
      <c r="P115" s="184">
        <f>P114/2700</f>
        <v>0.25856666666666661</v>
      </c>
      <c r="Q115" s="242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</row>
    <row r="116" spans="1:31">
      <c r="A116" s="72"/>
      <c r="B116" s="231"/>
      <c r="C116" s="189"/>
      <c r="D116" s="189"/>
      <c r="E116" s="189"/>
      <c r="F116" s="189"/>
      <c r="G116" s="231"/>
      <c r="H116" s="189"/>
      <c r="I116" s="189"/>
      <c r="J116" s="189"/>
      <c r="K116" s="189"/>
      <c r="L116" s="231"/>
      <c r="M116" s="189"/>
      <c r="N116" s="189"/>
      <c r="O116" s="189"/>
      <c r="P116" s="189"/>
      <c r="Q116" s="242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</row>
    <row r="117" spans="1:31" ht="25.5">
      <c r="A117" s="202" t="s">
        <v>26</v>
      </c>
      <c r="B117" s="202" t="s">
        <v>32</v>
      </c>
      <c r="C117" s="202" t="s">
        <v>33</v>
      </c>
      <c r="D117" s="202" t="s">
        <v>34</v>
      </c>
      <c r="E117" s="202" t="s">
        <v>35</v>
      </c>
      <c r="F117" s="202" t="s">
        <v>36</v>
      </c>
      <c r="G117" s="202" t="s">
        <v>37</v>
      </c>
      <c r="H117" s="202" t="s">
        <v>38</v>
      </c>
      <c r="I117" s="202" t="s">
        <v>39</v>
      </c>
      <c r="J117" s="202" t="s">
        <v>40</v>
      </c>
      <c r="K117" s="202" t="s">
        <v>41</v>
      </c>
      <c r="L117" s="202" t="s">
        <v>42</v>
      </c>
      <c r="M117" s="189"/>
      <c r="N117" s="200"/>
      <c r="O117" s="200"/>
      <c r="P117" s="200"/>
      <c r="Q117" s="242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</row>
    <row r="118" spans="1:31">
      <c r="A118" s="77" t="s">
        <v>27</v>
      </c>
      <c r="B118" s="240">
        <v>522.9</v>
      </c>
      <c r="C118" s="240">
        <v>0.2</v>
      </c>
      <c r="D118" s="240">
        <v>3.9</v>
      </c>
      <c r="E118" s="240">
        <v>12.7</v>
      </c>
      <c r="F118" s="240">
        <v>0.2</v>
      </c>
      <c r="G118" s="240">
        <v>0.3</v>
      </c>
      <c r="H118" s="240">
        <v>7.8</v>
      </c>
      <c r="I118" s="240">
        <v>0.3</v>
      </c>
      <c r="J118" s="240">
        <v>31.4</v>
      </c>
      <c r="K118" s="240">
        <v>1.1000000000000001</v>
      </c>
      <c r="L118" s="240">
        <v>13</v>
      </c>
      <c r="M118" s="189"/>
      <c r="N118" s="242"/>
      <c r="O118" s="242"/>
      <c r="P118" s="242"/>
      <c r="Q118" s="242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</row>
    <row r="119" spans="1:31">
      <c r="A119" s="59" t="s">
        <v>25</v>
      </c>
      <c r="B119" s="240">
        <v>739.9</v>
      </c>
      <c r="C119" s="240">
        <v>0.2</v>
      </c>
      <c r="D119" s="240">
        <v>5.43</v>
      </c>
      <c r="E119" s="240">
        <v>12</v>
      </c>
      <c r="F119" s="240">
        <v>0.22</v>
      </c>
      <c r="G119" s="240">
        <v>0.31</v>
      </c>
      <c r="H119" s="240">
        <v>9.1</v>
      </c>
      <c r="I119" s="240">
        <v>0.54</v>
      </c>
      <c r="J119" s="240">
        <v>39.85</v>
      </c>
      <c r="K119" s="240">
        <v>1.3</v>
      </c>
      <c r="L119" s="240">
        <v>13.4</v>
      </c>
      <c r="M119" s="189"/>
      <c r="N119" s="242"/>
      <c r="O119" s="242"/>
      <c r="P119" s="242"/>
      <c r="Q119" s="242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</row>
    <row r="120" spans="1:31">
      <c r="A120" s="59" t="s">
        <v>28</v>
      </c>
      <c r="B120" s="240">
        <v>905</v>
      </c>
      <c r="C120" s="240">
        <v>0.2</v>
      </c>
      <c r="D120" s="240">
        <v>4.7300000000000004</v>
      </c>
      <c r="E120" s="240">
        <v>14.95</v>
      </c>
      <c r="F120" s="240">
        <v>0.32</v>
      </c>
      <c r="G120" s="240">
        <v>0.31</v>
      </c>
      <c r="H120" s="240">
        <v>9.94</v>
      </c>
      <c r="I120" s="240">
        <v>0.55000000000000004</v>
      </c>
      <c r="J120" s="240">
        <v>41.8</v>
      </c>
      <c r="K120" s="240">
        <v>1.4</v>
      </c>
      <c r="L120" s="240">
        <v>15.5</v>
      </c>
      <c r="M120" s="189"/>
      <c r="N120" s="242"/>
      <c r="O120" s="242"/>
      <c r="P120" s="242"/>
      <c r="Q120" s="242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</row>
    <row r="121" spans="1:31" ht="25.5" customHeight="1">
      <c r="A121" s="203" t="s">
        <v>29</v>
      </c>
      <c r="B121" s="234" t="s">
        <v>44</v>
      </c>
      <c r="C121" s="234" t="s">
        <v>45</v>
      </c>
      <c r="D121" s="234" t="s">
        <v>46</v>
      </c>
      <c r="E121" s="234" t="s">
        <v>47</v>
      </c>
      <c r="F121" s="234" t="s">
        <v>48</v>
      </c>
      <c r="G121" s="234" t="s">
        <v>49</v>
      </c>
      <c r="H121" s="217"/>
      <c r="I121" s="328" t="s">
        <v>43</v>
      </c>
      <c r="J121" s="327"/>
      <c r="K121" s="217"/>
      <c r="L121" s="191"/>
      <c r="M121" s="189"/>
      <c r="N121" s="200"/>
      <c r="O121" s="200"/>
      <c r="P121" s="200"/>
      <c r="Q121" s="242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</row>
    <row r="122" spans="1:31" ht="15" customHeight="1">
      <c r="A122" s="59" t="s">
        <v>27</v>
      </c>
      <c r="B122" s="240">
        <v>757.3</v>
      </c>
      <c r="C122" s="240">
        <v>165</v>
      </c>
      <c r="D122" s="240">
        <v>59.4</v>
      </c>
      <c r="E122" s="240">
        <v>303.3</v>
      </c>
      <c r="F122" s="240">
        <v>3</v>
      </c>
      <c r="G122" s="240">
        <v>0.8</v>
      </c>
      <c r="H122" s="191"/>
      <c r="I122" s="330">
        <v>5.6</v>
      </c>
      <c r="J122" s="327"/>
      <c r="K122" s="217"/>
      <c r="L122" s="191"/>
      <c r="M122" s="189"/>
      <c r="N122" s="242"/>
      <c r="O122" s="242"/>
      <c r="P122" s="242"/>
      <c r="Q122" s="242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</row>
    <row r="123" spans="1:31" ht="14.65" customHeight="1">
      <c r="A123" s="59" t="s">
        <v>25</v>
      </c>
      <c r="B123" s="240">
        <v>897.92</v>
      </c>
      <c r="C123" s="240">
        <v>177.05</v>
      </c>
      <c r="D123" s="240">
        <v>72.7</v>
      </c>
      <c r="E123" s="240">
        <v>357.45</v>
      </c>
      <c r="F123" s="240">
        <v>3.63</v>
      </c>
      <c r="G123" s="240">
        <v>0.99</v>
      </c>
      <c r="H123" s="191"/>
      <c r="I123" s="330">
        <v>7.53</v>
      </c>
      <c r="J123" s="327"/>
      <c r="K123" s="217"/>
      <c r="L123" s="191"/>
      <c r="M123" s="189"/>
      <c r="N123" s="242"/>
      <c r="O123" s="242"/>
      <c r="P123" s="242"/>
      <c r="Q123" s="242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</row>
    <row r="124" spans="1:31" ht="15.4" customHeight="1">
      <c r="A124" s="59" t="s">
        <v>28</v>
      </c>
      <c r="B124" s="240">
        <v>712.63</v>
      </c>
      <c r="C124" s="240">
        <v>167.85</v>
      </c>
      <c r="D124" s="240">
        <v>73.44</v>
      </c>
      <c r="E124" s="240">
        <v>370.55</v>
      </c>
      <c r="F124" s="240">
        <v>3.68</v>
      </c>
      <c r="G124" s="240">
        <v>1.07</v>
      </c>
      <c r="H124" s="191"/>
      <c r="I124" s="330">
        <v>7.03</v>
      </c>
      <c r="J124" s="327"/>
      <c r="K124" s="217"/>
      <c r="L124" s="191"/>
      <c r="M124" s="189"/>
      <c r="N124" s="242"/>
      <c r="O124" s="242"/>
      <c r="P124" s="242"/>
      <c r="Q124" s="242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</row>
    <row r="125" spans="1:31">
      <c r="A125" s="200" t="s">
        <v>69</v>
      </c>
      <c r="B125" s="190"/>
      <c r="C125" s="190"/>
      <c r="D125" s="190"/>
      <c r="E125" s="190"/>
      <c r="F125" s="190"/>
      <c r="G125" s="190"/>
      <c r="H125" s="189"/>
      <c r="I125" s="189"/>
      <c r="J125" s="189"/>
      <c r="K125" s="189"/>
      <c r="L125" s="190"/>
      <c r="M125" s="189"/>
      <c r="N125" s="245"/>
      <c r="O125" s="189"/>
      <c r="P125" s="189"/>
      <c r="Q125" s="242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</row>
    <row r="126" spans="1:31">
      <c r="A126" s="200" t="s">
        <v>11</v>
      </c>
      <c r="B126" s="190"/>
      <c r="C126" s="190"/>
      <c r="D126" s="190"/>
      <c r="E126" s="190"/>
      <c r="F126" s="231"/>
      <c r="G126" s="190"/>
      <c r="H126" s="190"/>
      <c r="I126" s="190"/>
      <c r="J126" s="190"/>
      <c r="K126" s="231"/>
      <c r="L126" s="190"/>
      <c r="M126" s="190"/>
      <c r="N126" s="242"/>
      <c r="O126" s="190"/>
      <c r="P126" s="231"/>
      <c r="Q126" s="242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</row>
    <row r="127" spans="1:31">
      <c r="A127" s="83">
        <v>1</v>
      </c>
      <c r="B127" s="210">
        <v>2</v>
      </c>
      <c r="C127" s="210">
        <v>3</v>
      </c>
      <c r="D127" s="210">
        <v>4</v>
      </c>
      <c r="E127" s="210">
        <v>5</v>
      </c>
      <c r="F127" s="210">
        <v>6</v>
      </c>
      <c r="G127" s="210">
        <v>7</v>
      </c>
      <c r="H127" s="210">
        <v>8</v>
      </c>
      <c r="I127" s="210">
        <v>9</v>
      </c>
      <c r="J127" s="210">
        <v>10</v>
      </c>
      <c r="K127" s="210">
        <v>11</v>
      </c>
      <c r="L127" s="210">
        <v>12</v>
      </c>
      <c r="M127" s="210">
        <v>13</v>
      </c>
      <c r="N127" s="210">
        <v>14</v>
      </c>
      <c r="O127" s="210">
        <v>15</v>
      </c>
      <c r="P127" s="210">
        <v>16</v>
      </c>
      <c r="Q127" s="242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</row>
    <row r="128" spans="1:31">
      <c r="A128" s="126" t="s">
        <v>63</v>
      </c>
      <c r="B128" s="192">
        <v>70</v>
      </c>
      <c r="C128" s="99">
        <v>15.9</v>
      </c>
      <c r="D128" s="99">
        <v>7</v>
      </c>
      <c r="E128" s="99">
        <v>3.7</v>
      </c>
      <c r="F128" s="99">
        <v>123.39999999999999</v>
      </c>
      <c r="G128" s="192">
        <v>90</v>
      </c>
      <c r="H128" s="99">
        <v>18.3</v>
      </c>
      <c r="I128" s="99">
        <v>8.4</v>
      </c>
      <c r="J128" s="99">
        <v>6.3</v>
      </c>
      <c r="K128" s="99">
        <v>156</v>
      </c>
      <c r="L128" s="192">
        <v>100</v>
      </c>
      <c r="M128" s="99">
        <v>20.5</v>
      </c>
      <c r="N128" s="99">
        <v>8.8000000000000007</v>
      </c>
      <c r="O128" s="99">
        <v>7.9</v>
      </c>
      <c r="P128" s="99">
        <v>174.79999999999998</v>
      </c>
      <c r="Q128" s="242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</row>
    <row r="129" spans="1:31" ht="30" customHeight="1">
      <c r="A129" s="126" t="s">
        <v>93</v>
      </c>
      <c r="B129" s="192">
        <v>130</v>
      </c>
      <c r="C129" s="99">
        <v>7</v>
      </c>
      <c r="D129" s="99">
        <v>4.8</v>
      </c>
      <c r="E129" s="99">
        <v>26</v>
      </c>
      <c r="F129" s="99">
        <v>175.3</v>
      </c>
      <c r="G129" s="192">
        <v>150</v>
      </c>
      <c r="H129" s="99">
        <v>9.6999999999999993</v>
      </c>
      <c r="I129" s="99">
        <v>5.8</v>
      </c>
      <c r="J129" s="99">
        <v>30</v>
      </c>
      <c r="K129" s="99">
        <v>211</v>
      </c>
      <c r="L129" s="192">
        <v>180</v>
      </c>
      <c r="M129" s="99">
        <v>10.5</v>
      </c>
      <c r="N129" s="99">
        <v>7.2</v>
      </c>
      <c r="O129" s="99">
        <v>35.200000000000003</v>
      </c>
      <c r="P129" s="99">
        <v>247.6</v>
      </c>
      <c r="Q129" s="242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</row>
    <row r="130" spans="1:31" ht="16.149999999999999" customHeight="1">
      <c r="A130" s="344" t="s">
        <v>192</v>
      </c>
      <c r="B130" s="211">
        <v>200</v>
      </c>
      <c r="C130" s="116">
        <v>4.3</v>
      </c>
      <c r="D130" s="116">
        <v>3.8</v>
      </c>
      <c r="E130" s="116">
        <v>7.2</v>
      </c>
      <c r="F130" s="116">
        <v>53</v>
      </c>
      <c r="G130" s="211">
        <v>200</v>
      </c>
      <c r="H130" s="116">
        <v>4.3</v>
      </c>
      <c r="I130" s="116">
        <v>3.8</v>
      </c>
      <c r="J130" s="116">
        <v>7.2</v>
      </c>
      <c r="K130" s="116">
        <v>53</v>
      </c>
      <c r="L130" s="211">
        <v>200</v>
      </c>
      <c r="M130" s="116">
        <v>4.3</v>
      </c>
      <c r="N130" s="116">
        <v>3.8</v>
      </c>
      <c r="O130" s="116">
        <v>7.2</v>
      </c>
      <c r="P130" s="116">
        <v>53</v>
      </c>
      <c r="Q130" s="242"/>
      <c r="R130" s="295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</row>
    <row r="131" spans="1:31" ht="16.149999999999999" customHeight="1">
      <c r="A131" s="8" t="s">
        <v>193</v>
      </c>
      <c r="B131" s="192">
        <v>120</v>
      </c>
      <c r="C131" s="99">
        <v>0.38</v>
      </c>
      <c r="D131" s="99">
        <v>0.05</v>
      </c>
      <c r="E131" s="99">
        <v>15.84</v>
      </c>
      <c r="F131" s="99">
        <v>87.2</v>
      </c>
      <c r="G131" s="192">
        <v>120</v>
      </c>
      <c r="H131" s="99">
        <v>0.38</v>
      </c>
      <c r="I131" s="99">
        <v>0.05</v>
      </c>
      <c r="J131" s="99">
        <v>15.84</v>
      </c>
      <c r="K131" s="99">
        <v>87.2</v>
      </c>
      <c r="L131" s="192">
        <v>120</v>
      </c>
      <c r="M131" s="99">
        <v>0.38</v>
      </c>
      <c r="N131" s="99">
        <v>0.05</v>
      </c>
      <c r="O131" s="99">
        <v>15.84</v>
      </c>
      <c r="P131" s="99">
        <v>87.2</v>
      </c>
      <c r="Q131" s="242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</row>
    <row r="132" spans="1:31" ht="15" customHeight="1">
      <c r="A132" s="59" t="s">
        <v>4</v>
      </c>
      <c r="B132" s="202">
        <v>30</v>
      </c>
      <c r="C132" s="209">
        <v>2.2000000000000002</v>
      </c>
      <c r="D132" s="209">
        <v>0.3</v>
      </c>
      <c r="E132" s="209">
        <v>13.8</v>
      </c>
      <c r="F132" s="209">
        <v>77.5</v>
      </c>
      <c r="G132" s="202">
        <v>50</v>
      </c>
      <c r="H132" s="209">
        <v>3.7</v>
      </c>
      <c r="I132" s="209">
        <v>0.5</v>
      </c>
      <c r="J132" s="209">
        <v>22.9</v>
      </c>
      <c r="K132" s="209">
        <v>112.5</v>
      </c>
      <c r="L132" s="202">
        <v>50</v>
      </c>
      <c r="M132" s="209">
        <v>3.7</v>
      </c>
      <c r="N132" s="209">
        <v>0.5</v>
      </c>
      <c r="O132" s="209">
        <v>22.9</v>
      </c>
      <c r="P132" s="209">
        <v>112.5</v>
      </c>
      <c r="Q132" s="242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</row>
    <row r="133" spans="1:31">
      <c r="A133" s="75" t="s">
        <v>5</v>
      </c>
      <c r="B133" s="202">
        <f t="shared" ref="B133:P133" si="13">SUM(B128:B132)</f>
        <v>550</v>
      </c>
      <c r="C133" s="221">
        <f t="shared" si="13"/>
        <v>29.779999999999998</v>
      </c>
      <c r="D133" s="221">
        <f t="shared" si="13"/>
        <v>15.950000000000003</v>
      </c>
      <c r="E133" s="221">
        <f t="shared" si="13"/>
        <v>66.539999999999992</v>
      </c>
      <c r="F133" s="221">
        <f t="shared" si="13"/>
        <v>516.4</v>
      </c>
      <c r="G133" s="202">
        <f t="shared" si="13"/>
        <v>610</v>
      </c>
      <c r="H133" s="221">
        <f t="shared" si="13"/>
        <v>36.380000000000003</v>
      </c>
      <c r="I133" s="221">
        <f t="shared" si="13"/>
        <v>18.55</v>
      </c>
      <c r="J133" s="221">
        <f t="shared" si="13"/>
        <v>82.240000000000009</v>
      </c>
      <c r="K133" s="221">
        <f t="shared" si="13"/>
        <v>619.70000000000005</v>
      </c>
      <c r="L133" s="202">
        <f t="shared" si="13"/>
        <v>650</v>
      </c>
      <c r="M133" s="221">
        <f t="shared" si="13"/>
        <v>39.380000000000003</v>
      </c>
      <c r="N133" s="221">
        <f t="shared" si="13"/>
        <v>20.350000000000001</v>
      </c>
      <c r="O133" s="221">
        <f t="shared" si="13"/>
        <v>89.039999999999992</v>
      </c>
      <c r="P133" s="221">
        <f t="shared" si="13"/>
        <v>675.1</v>
      </c>
      <c r="Q133" s="242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</row>
    <row r="134" spans="1:31">
      <c r="A134" s="76" t="s">
        <v>24</v>
      </c>
      <c r="B134" s="222"/>
      <c r="C134" s="184">
        <f>C133*4/F133</f>
        <v>0.23067389620449263</v>
      </c>
      <c r="D134" s="184">
        <f>D133*9/F133</f>
        <v>0.27798218435321459</v>
      </c>
      <c r="E134" s="184">
        <f>E133*4/F133</f>
        <v>0.51541440743609601</v>
      </c>
      <c r="F134" s="185">
        <f>F133/2100</f>
        <v>0.2459047619047619</v>
      </c>
      <c r="G134" s="222"/>
      <c r="H134" s="184">
        <f>H133*4/K133</f>
        <v>0.23482330159754719</v>
      </c>
      <c r="I134" s="184">
        <f>I133*9/K133</f>
        <v>0.26940455058899471</v>
      </c>
      <c r="J134" s="184">
        <f>J133*4/K133</f>
        <v>0.53083750201710511</v>
      </c>
      <c r="K134" s="185">
        <f>K133/2450</f>
        <v>0.25293877551020411</v>
      </c>
      <c r="L134" s="222"/>
      <c r="M134" s="184">
        <f>M133*4/P133</f>
        <v>0.23332839579321582</v>
      </c>
      <c r="N134" s="184">
        <f>N133*9/P133</f>
        <v>0.27129314175677677</v>
      </c>
      <c r="O134" s="184">
        <f>O133*4/P133</f>
        <v>0.52756628647607751</v>
      </c>
      <c r="P134" s="184">
        <f>P133/2700</f>
        <v>0.25003703703703706</v>
      </c>
      <c r="Q134" s="242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</row>
    <row r="135" spans="1:31">
      <c r="A135" s="72"/>
      <c r="B135" s="231"/>
      <c r="C135" s="189"/>
      <c r="D135" s="189"/>
      <c r="E135" s="189"/>
      <c r="F135" s="189"/>
      <c r="G135" s="231"/>
      <c r="H135" s="189"/>
      <c r="I135" s="189"/>
      <c r="J135" s="189"/>
      <c r="K135" s="189"/>
      <c r="L135" s="231"/>
      <c r="M135" s="189"/>
      <c r="N135" s="189"/>
      <c r="O135" s="189"/>
      <c r="P135" s="189"/>
      <c r="Q135" s="242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</row>
    <row r="136" spans="1:31" ht="25.5">
      <c r="A136" s="202" t="s">
        <v>26</v>
      </c>
      <c r="B136" s="202" t="s">
        <v>32</v>
      </c>
      <c r="C136" s="202" t="s">
        <v>33</v>
      </c>
      <c r="D136" s="202" t="s">
        <v>34</v>
      </c>
      <c r="E136" s="202" t="s">
        <v>35</v>
      </c>
      <c r="F136" s="202" t="s">
        <v>36</v>
      </c>
      <c r="G136" s="202" t="s">
        <v>37</v>
      </c>
      <c r="H136" s="202" t="s">
        <v>38</v>
      </c>
      <c r="I136" s="202" t="s">
        <v>39</v>
      </c>
      <c r="J136" s="202" t="s">
        <v>40</v>
      </c>
      <c r="K136" s="202" t="s">
        <v>41</v>
      </c>
      <c r="L136" s="202" t="s">
        <v>42</v>
      </c>
      <c r="M136" s="189"/>
      <c r="N136" s="189"/>
      <c r="O136" s="189"/>
      <c r="P136" s="189"/>
      <c r="Q136" s="242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</row>
    <row r="137" spans="1:31">
      <c r="A137" s="59" t="s">
        <v>27</v>
      </c>
      <c r="B137" s="240">
        <v>706.8</v>
      </c>
      <c r="C137" s="240">
        <v>0.1</v>
      </c>
      <c r="D137" s="240">
        <v>3.5</v>
      </c>
      <c r="E137" s="240">
        <v>15</v>
      </c>
      <c r="F137" s="240">
        <v>0.1</v>
      </c>
      <c r="G137" s="240">
        <v>0.2</v>
      </c>
      <c r="H137" s="240">
        <v>5</v>
      </c>
      <c r="I137" s="240">
        <v>0.3</v>
      </c>
      <c r="J137" s="240">
        <v>53.1</v>
      </c>
      <c r="K137" s="240">
        <v>0.9</v>
      </c>
      <c r="L137" s="240">
        <v>34.700000000000003</v>
      </c>
      <c r="M137" s="189"/>
      <c r="N137" s="189"/>
      <c r="O137" s="189"/>
      <c r="P137" s="189"/>
      <c r="Q137" s="242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</row>
    <row r="138" spans="1:31">
      <c r="A138" s="59" t="s">
        <v>25</v>
      </c>
      <c r="B138" s="240">
        <v>774.5</v>
      </c>
      <c r="C138" s="240">
        <v>0.1</v>
      </c>
      <c r="D138" s="240">
        <v>3.6</v>
      </c>
      <c r="E138" s="240">
        <v>16</v>
      </c>
      <c r="F138" s="240">
        <v>0.3</v>
      </c>
      <c r="G138" s="240">
        <v>0.3</v>
      </c>
      <c r="H138" s="240">
        <v>6</v>
      </c>
      <c r="I138" s="240">
        <v>0.5</v>
      </c>
      <c r="J138" s="240">
        <v>62.9</v>
      </c>
      <c r="K138" s="240">
        <v>0.9</v>
      </c>
      <c r="L138" s="240">
        <v>38.9</v>
      </c>
      <c r="M138" s="189"/>
      <c r="N138" s="189"/>
      <c r="O138" s="189"/>
      <c r="P138" s="189"/>
      <c r="Q138" s="242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</row>
    <row r="139" spans="1:31">
      <c r="A139" s="59" t="s">
        <v>28</v>
      </c>
      <c r="B139" s="240">
        <v>840.2</v>
      </c>
      <c r="C139" s="240">
        <v>0.1</v>
      </c>
      <c r="D139" s="240">
        <v>4.5</v>
      </c>
      <c r="E139" s="240">
        <v>18</v>
      </c>
      <c r="F139" s="240">
        <v>0.3</v>
      </c>
      <c r="G139" s="240">
        <v>0.4</v>
      </c>
      <c r="H139" s="240">
        <v>6.6</v>
      </c>
      <c r="I139" s="240">
        <v>0.5</v>
      </c>
      <c r="J139" s="240">
        <v>67.3</v>
      </c>
      <c r="K139" s="240">
        <v>0.9</v>
      </c>
      <c r="L139" s="240">
        <v>42.3</v>
      </c>
      <c r="M139" s="189"/>
      <c r="N139" s="189"/>
      <c r="O139" s="189"/>
      <c r="P139" s="189"/>
      <c r="Q139" s="242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</row>
    <row r="140" spans="1:31" ht="25.5">
      <c r="A140" s="202" t="s">
        <v>29</v>
      </c>
      <c r="B140" s="202" t="s">
        <v>44</v>
      </c>
      <c r="C140" s="202" t="s">
        <v>45</v>
      </c>
      <c r="D140" s="202" t="s">
        <v>46</v>
      </c>
      <c r="E140" s="202" t="s">
        <v>47</v>
      </c>
      <c r="F140" s="202" t="s">
        <v>48</v>
      </c>
      <c r="G140" s="202" t="s">
        <v>49</v>
      </c>
      <c r="H140" s="189"/>
      <c r="I140" s="326" t="s">
        <v>43</v>
      </c>
      <c r="J140" s="327"/>
      <c r="K140" s="189"/>
      <c r="L140" s="190"/>
      <c r="M140" s="189"/>
      <c r="N140" s="189"/>
      <c r="O140" s="189"/>
      <c r="P140" s="189"/>
      <c r="Q140" s="242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</row>
    <row r="141" spans="1:31">
      <c r="A141" s="59" t="s">
        <v>27</v>
      </c>
      <c r="B141" s="240">
        <v>649.9</v>
      </c>
      <c r="C141" s="240">
        <v>157.80000000000001</v>
      </c>
      <c r="D141" s="240">
        <v>54.9</v>
      </c>
      <c r="E141" s="240">
        <v>231.5</v>
      </c>
      <c r="F141" s="240">
        <v>2.4</v>
      </c>
      <c r="G141" s="240">
        <v>0.4</v>
      </c>
      <c r="H141" s="191"/>
      <c r="I141" s="330">
        <v>5.8</v>
      </c>
      <c r="J141" s="327"/>
      <c r="K141" s="189"/>
      <c r="L141" s="190"/>
      <c r="M141" s="189"/>
      <c r="N141" s="189"/>
      <c r="O141" s="189"/>
      <c r="P141" s="189"/>
      <c r="Q141" s="242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</row>
    <row r="142" spans="1:31">
      <c r="A142" s="59" t="s">
        <v>25</v>
      </c>
      <c r="B142" s="240">
        <v>741.5</v>
      </c>
      <c r="C142" s="240">
        <v>167.1</v>
      </c>
      <c r="D142" s="240">
        <v>64.099999999999994</v>
      </c>
      <c r="E142" s="240">
        <v>271.8</v>
      </c>
      <c r="F142" s="240">
        <v>2.9</v>
      </c>
      <c r="G142" s="240">
        <v>0.5</v>
      </c>
      <c r="H142" s="191"/>
      <c r="I142" s="330">
        <v>7.5</v>
      </c>
      <c r="J142" s="327"/>
      <c r="K142" s="189"/>
      <c r="L142" s="190"/>
      <c r="M142" s="189"/>
      <c r="N142" s="189"/>
      <c r="O142" s="189"/>
      <c r="P142" s="189"/>
      <c r="Q142" s="242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</row>
    <row r="143" spans="1:31">
      <c r="A143" s="59" t="s">
        <v>28</v>
      </c>
      <c r="B143" s="240">
        <v>787.6</v>
      </c>
      <c r="C143" s="240">
        <v>170.4</v>
      </c>
      <c r="D143" s="240">
        <v>71.8</v>
      </c>
      <c r="E143" s="240">
        <v>291.2</v>
      </c>
      <c r="F143" s="240">
        <v>3.2</v>
      </c>
      <c r="G143" s="240">
        <v>0.5</v>
      </c>
      <c r="H143" s="191"/>
      <c r="I143" s="330">
        <v>7.9</v>
      </c>
      <c r="J143" s="327"/>
      <c r="K143" s="189"/>
      <c r="L143" s="190"/>
      <c r="M143" s="189"/>
      <c r="N143" s="189"/>
      <c r="O143" s="189"/>
      <c r="P143" s="189"/>
      <c r="Q143" s="242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</row>
    <row r="144" spans="1:31">
      <c r="A144" s="195"/>
      <c r="B144" s="196"/>
      <c r="C144" s="196"/>
      <c r="D144" s="196"/>
      <c r="E144" s="196"/>
      <c r="F144" s="196"/>
      <c r="G144" s="196"/>
      <c r="H144" s="191"/>
      <c r="I144" s="196"/>
      <c r="J144" s="196"/>
      <c r="K144" s="189"/>
      <c r="L144" s="190"/>
      <c r="M144" s="189"/>
      <c r="N144" s="189"/>
      <c r="O144" s="189"/>
      <c r="P144" s="189"/>
      <c r="Q144" s="242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</row>
    <row r="145" spans="1:31">
      <c r="A145" s="170"/>
      <c r="B145" s="196"/>
      <c r="C145" s="196"/>
      <c r="D145" s="196"/>
      <c r="E145" s="196"/>
      <c r="F145" s="196"/>
      <c r="G145" s="196"/>
      <c r="H145" s="191"/>
      <c r="I145" s="196"/>
      <c r="J145" s="196"/>
      <c r="K145" s="189"/>
      <c r="L145" s="190"/>
      <c r="M145" s="189"/>
      <c r="N145" s="189"/>
      <c r="O145" s="189"/>
      <c r="P145" s="189"/>
      <c r="Q145" s="24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</row>
    <row r="146" spans="1:31" ht="15" customHeight="1">
      <c r="A146" s="200" t="s">
        <v>69</v>
      </c>
      <c r="B146" s="190"/>
      <c r="C146" s="190"/>
      <c r="D146" s="190"/>
      <c r="E146" s="190"/>
      <c r="F146" s="190"/>
      <c r="G146" s="190"/>
      <c r="H146" s="189"/>
      <c r="I146" s="189"/>
      <c r="J146" s="189"/>
      <c r="K146" s="189"/>
      <c r="L146" s="231"/>
      <c r="M146" s="189"/>
      <c r="N146" s="189"/>
      <c r="O146" s="189"/>
      <c r="P146" s="189"/>
      <c r="Q146" s="242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</row>
    <row r="147" spans="1:31">
      <c r="A147" s="200" t="s">
        <v>12</v>
      </c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242"/>
      <c r="R147" s="297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</row>
    <row r="148" spans="1:31" ht="27.4" customHeight="1">
      <c r="A148" s="83">
        <v>1</v>
      </c>
      <c r="B148" s="210">
        <v>2</v>
      </c>
      <c r="C148" s="210">
        <v>3</v>
      </c>
      <c r="D148" s="210">
        <v>4</v>
      </c>
      <c r="E148" s="210">
        <v>5</v>
      </c>
      <c r="F148" s="210">
        <v>6</v>
      </c>
      <c r="G148" s="210">
        <v>7</v>
      </c>
      <c r="H148" s="210">
        <v>8</v>
      </c>
      <c r="I148" s="210">
        <v>9</v>
      </c>
      <c r="J148" s="210">
        <v>10</v>
      </c>
      <c r="K148" s="210">
        <v>11</v>
      </c>
      <c r="L148" s="210">
        <v>12</v>
      </c>
      <c r="M148" s="210">
        <v>13</v>
      </c>
      <c r="N148" s="210">
        <v>14</v>
      </c>
      <c r="O148" s="210">
        <v>15</v>
      </c>
      <c r="P148" s="210">
        <v>16</v>
      </c>
      <c r="Q148" s="242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</row>
    <row r="149" spans="1:31">
      <c r="A149" s="59" t="s">
        <v>203</v>
      </c>
      <c r="B149" s="202">
        <v>120</v>
      </c>
      <c r="C149" s="238">
        <v>0.7</v>
      </c>
      <c r="D149" s="238">
        <v>4</v>
      </c>
      <c r="E149" s="238">
        <v>5.3</v>
      </c>
      <c r="F149" s="238">
        <v>61</v>
      </c>
      <c r="G149" s="229">
        <v>80</v>
      </c>
      <c r="H149" s="238">
        <v>1</v>
      </c>
      <c r="I149" s="238">
        <v>5</v>
      </c>
      <c r="J149" s="238">
        <v>7.3</v>
      </c>
      <c r="K149" s="238">
        <v>79.5</v>
      </c>
      <c r="L149" s="229">
        <v>100</v>
      </c>
      <c r="M149" s="238">
        <v>1.2</v>
      </c>
      <c r="N149" s="238">
        <v>5.0999999999999996</v>
      </c>
      <c r="O149" s="238">
        <v>9</v>
      </c>
      <c r="P149" s="238">
        <v>87.6</v>
      </c>
      <c r="Q149" s="242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</row>
    <row r="150" spans="1:31">
      <c r="A150" s="59" t="s">
        <v>54</v>
      </c>
      <c r="B150" s="202">
        <v>70</v>
      </c>
      <c r="C150" s="209">
        <v>12.7</v>
      </c>
      <c r="D150" s="209">
        <v>4.4000000000000004</v>
      </c>
      <c r="E150" s="209">
        <v>8</v>
      </c>
      <c r="F150" s="209">
        <v>141.1</v>
      </c>
      <c r="G150" s="202">
        <v>90</v>
      </c>
      <c r="H150" s="209">
        <v>18.5</v>
      </c>
      <c r="I150" s="209">
        <v>5.6</v>
      </c>
      <c r="J150" s="209">
        <v>10.4</v>
      </c>
      <c r="K150" s="209">
        <v>167.1</v>
      </c>
      <c r="L150" s="202">
        <v>100</v>
      </c>
      <c r="M150" s="209">
        <v>19.7</v>
      </c>
      <c r="N150" s="209">
        <v>5.7</v>
      </c>
      <c r="O150" s="209">
        <v>12.1</v>
      </c>
      <c r="P150" s="209">
        <v>179.1</v>
      </c>
      <c r="Q150" s="242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</row>
    <row r="151" spans="1:31">
      <c r="A151" s="59" t="s">
        <v>90</v>
      </c>
      <c r="B151" s="202">
        <v>20</v>
      </c>
      <c r="C151" s="209">
        <v>0.49</v>
      </c>
      <c r="D151" s="209">
        <v>3.68</v>
      </c>
      <c r="E151" s="209">
        <v>1.8</v>
      </c>
      <c r="F151" s="209">
        <v>42</v>
      </c>
      <c r="G151" s="202">
        <v>20</v>
      </c>
      <c r="H151" s="209">
        <v>0.49</v>
      </c>
      <c r="I151" s="209">
        <v>3.68</v>
      </c>
      <c r="J151" s="209">
        <v>1.8</v>
      </c>
      <c r="K151" s="209">
        <v>42</v>
      </c>
      <c r="L151" s="202">
        <v>20</v>
      </c>
      <c r="M151" s="209">
        <v>0.49</v>
      </c>
      <c r="N151" s="209">
        <v>3.68</v>
      </c>
      <c r="O151" s="209">
        <v>1.8</v>
      </c>
      <c r="P151" s="209">
        <v>42</v>
      </c>
      <c r="Q151" s="242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</row>
    <row r="152" spans="1:31">
      <c r="A152" s="59" t="s">
        <v>83</v>
      </c>
      <c r="B152" s="202">
        <v>130</v>
      </c>
      <c r="C152" s="209">
        <v>5.68</v>
      </c>
      <c r="D152" s="243">
        <v>5.73</v>
      </c>
      <c r="E152" s="243">
        <v>28.71</v>
      </c>
      <c r="F152" s="243">
        <v>205.41</v>
      </c>
      <c r="G152" s="202">
        <v>150</v>
      </c>
      <c r="H152" s="209">
        <v>6.55</v>
      </c>
      <c r="I152" s="243">
        <v>5.97</v>
      </c>
      <c r="J152" s="243">
        <v>33.08</v>
      </c>
      <c r="K152" s="243">
        <v>231.03</v>
      </c>
      <c r="L152" s="202">
        <v>180</v>
      </c>
      <c r="M152" s="209">
        <v>7.77</v>
      </c>
      <c r="N152" s="243">
        <v>6.31</v>
      </c>
      <c r="O152" s="243">
        <v>39.32</v>
      </c>
      <c r="P152" s="243">
        <v>267.63</v>
      </c>
      <c r="Q152" s="242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</row>
    <row r="153" spans="1:31">
      <c r="A153" s="126" t="s">
        <v>80</v>
      </c>
      <c r="B153" s="192">
        <v>200</v>
      </c>
      <c r="C153" s="99">
        <v>0</v>
      </c>
      <c r="D153" s="99">
        <v>0</v>
      </c>
      <c r="E153" s="99">
        <v>3</v>
      </c>
      <c r="F153" s="99">
        <v>12</v>
      </c>
      <c r="G153" s="192">
        <v>200</v>
      </c>
      <c r="H153" s="99">
        <v>0</v>
      </c>
      <c r="I153" s="99">
        <v>0</v>
      </c>
      <c r="J153" s="99">
        <v>3</v>
      </c>
      <c r="K153" s="99">
        <v>12</v>
      </c>
      <c r="L153" s="192">
        <v>200</v>
      </c>
      <c r="M153" s="99">
        <v>0</v>
      </c>
      <c r="N153" s="99">
        <v>0</v>
      </c>
      <c r="O153" s="99">
        <v>3</v>
      </c>
      <c r="P153" s="99">
        <v>12</v>
      </c>
      <c r="Q153" s="242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</row>
    <row r="154" spans="1:31">
      <c r="A154" s="59" t="s">
        <v>4</v>
      </c>
      <c r="B154" s="202">
        <v>30</v>
      </c>
      <c r="C154" s="209">
        <v>2.2000000000000002</v>
      </c>
      <c r="D154" s="209">
        <v>0.3</v>
      </c>
      <c r="E154" s="209">
        <v>13.8</v>
      </c>
      <c r="F154" s="209">
        <v>67.5</v>
      </c>
      <c r="G154" s="202">
        <v>50</v>
      </c>
      <c r="H154" s="209">
        <v>3.7</v>
      </c>
      <c r="I154" s="209">
        <v>0.5</v>
      </c>
      <c r="J154" s="209">
        <v>22.9</v>
      </c>
      <c r="K154" s="209">
        <v>112.5</v>
      </c>
      <c r="L154" s="202">
        <v>50</v>
      </c>
      <c r="M154" s="209">
        <v>3.7</v>
      </c>
      <c r="N154" s="209">
        <v>0.5</v>
      </c>
      <c r="O154" s="209">
        <v>22.9</v>
      </c>
      <c r="P154" s="209">
        <v>112.5</v>
      </c>
      <c r="Q154" s="242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</row>
    <row r="155" spans="1:31">
      <c r="A155" s="75" t="s">
        <v>5</v>
      </c>
      <c r="B155" s="202">
        <f t="shared" ref="B155:P155" si="14">SUM(B149:B154)</f>
        <v>570</v>
      </c>
      <c r="C155" s="221">
        <f t="shared" si="14"/>
        <v>21.77</v>
      </c>
      <c r="D155" s="221">
        <f t="shared" si="14"/>
        <v>18.110000000000003</v>
      </c>
      <c r="E155" s="221">
        <f t="shared" si="14"/>
        <v>60.61</v>
      </c>
      <c r="F155" s="221">
        <f t="shared" si="14"/>
        <v>529.01</v>
      </c>
      <c r="G155" s="202">
        <f t="shared" si="14"/>
        <v>590</v>
      </c>
      <c r="H155" s="221">
        <f t="shared" si="14"/>
        <v>30.24</v>
      </c>
      <c r="I155" s="221">
        <f t="shared" si="14"/>
        <v>20.75</v>
      </c>
      <c r="J155" s="221">
        <f t="shared" si="14"/>
        <v>78.47999999999999</v>
      </c>
      <c r="K155" s="221">
        <f t="shared" si="14"/>
        <v>644.13</v>
      </c>
      <c r="L155" s="202">
        <f t="shared" si="14"/>
        <v>650</v>
      </c>
      <c r="M155" s="221">
        <f t="shared" si="14"/>
        <v>32.86</v>
      </c>
      <c r="N155" s="221">
        <f t="shared" si="14"/>
        <v>21.29</v>
      </c>
      <c r="O155" s="221">
        <f t="shared" si="14"/>
        <v>88.12</v>
      </c>
      <c r="P155" s="221">
        <f t="shared" si="14"/>
        <v>700.82999999999993</v>
      </c>
      <c r="Q155" s="242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</row>
    <row r="156" spans="1:31">
      <c r="A156" s="76" t="s">
        <v>24</v>
      </c>
      <c r="B156" s="222"/>
      <c r="C156" s="184">
        <f>C155*4/F155</f>
        <v>0.16460936466229373</v>
      </c>
      <c r="D156" s="184">
        <f>D155*9/F155</f>
        <v>0.308103816563014</v>
      </c>
      <c r="E156" s="184">
        <f>E155*4/F155</f>
        <v>0.45829001342129638</v>
      </c>
      <c r="F156" s="184">
        <f>F155/2100</f>
        <v>0.25190952380952381</v>
      </c>
      <c r="G156" s="222"/>
      <c r="H156" s="184">
        <f>H155*4/K155</f>
        <v>0.18778817940477854</v>
      </c>
      <c r="I156" s="184">
        <f>I155*9/K155</f>
        <v>0.28992594662568116</v>
      </c>
      <c r="J156" s="184">
        <f>J155*4/K155</f>
        <v>0.48735503702668709</v>
      </c>
      <c r="K156" s="184">
        <f>K155/2450</f>
        <v>0.26291020408163263</v>
      </c>
      <c r="L156" s="222"/>
      <c r="M156" s="184">
        <f>M155*4/P155</f>
        <v>0.1875490489847752</v>
      </c>
      <c r="N156" s="184">
        <f>N155*9/P155</f>
        <v>0.27340439193527677</v>
      </c>
      <c r="O156" s="184">
        <f>O155*4/P155</f>
        <v>0.50294650628540449</v>
      </c>
      <c r="P156" s="184">
        <f>P155/2700</f>
        <v>0.25956666666666661</v>
      </c>
      <c r="Q156" s="242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</row>
    <row r="157" spans="1:31">
      <c r="A157" s="72"/>
      <c r="B157" s="231"/>
      <c r="C157" s="189"/>
      <c r="D157" s="189"/>
      <c r="E157" s="189"/>
      <c r="F157" s="189"/>
      <c r="G157" s="231"/>
      <c r="H157" s="189"/>
      <c r="I157" s="189"/>
      <c r="J157" s="189"/>
      <c r="K157" s="189"/>
      <c r="L157" s="231"/>
      <c r="M157" s="189"/>
      <c r="N157" s="189"/>
      <c r="O157" s="189"/>
      <c r="P157" s="189"/>
      <c r="Q157" s="242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</row>
    <row r="158" spans="1:31" ht="25.5">
      <c r="A158" s="202" t="s">
        <v>26</v>
      </c>
      <c r="B158" s="202" t="s">
        <v>32</v>
      </c>
      <c r="C158" s="202" t="s">
        <v>33</v>
      </c>
      <c r="D158" s="202" t="s">
        <v>34</v>
      </c>
      <c r="E158" s="202" t="s">
        <v>35</v>
      </c>
      <c r="F158" s="202" t="s">
        <v>36</v>
      </c>
      <c r="G158" s="202" t="s">
        <v>37</v>
      </c>
      <c r="H158" s="202" t="s">
        <v>38</v>
      </c>
      <c r="I158" s="202" t="s">
        <v>39</v>
      </c>
      <c r="J158" s="202" t="s">
        <v>40</v>
      </c>
      <c r="K158" s="202" t="s">
        <v>41</v>
      </c>
      <c r="L158" s="202" t="s">
        <v>42</v>
      </c>
      <c r="M158" s="189"/>
      <c r="N158" s="189"/>
      <c r="O158" s="189"/>
      <c r="P158" s="189"/>
      <c r="Q158" s="242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</row>
    <row r="159" spans="1:31">
      <c r="A159" s="59" t="s">
        <v>27</v>
      </c>
      <c r="B159" s="209" t="s">
        <v>94</v>
      </c>
      <c r="C159" s="209" t="s">
        <v>95</v>
      </c>
      <c r="D159" s="209" t="s">
        <v>96</v>
      </c>
      <c r="E159" s="209" t="s">
        <v>97</v>
      </c>
      <c r="F159" s="209" t="s">
        <v>98</v>
      </c>
      <c r="G159" s="209" t="s">
        <v>99</v>
      </c>
      <c r="H159" s="209" t="s">
        <v>100</v>
      </c>
      <c r="I159" s="209" t="s">
        <v>101</v>
      </c>
      <c r="J159" s="209" t="s">
        <v>102</v>
      </c>
      <c r="K159" s="209" t="s">
        <v>103</v>
      </c>
      <c r="L159" s="209" t="s">
        <v>104</v>
      </c>
      <c r="M159" s="189"/>
      <c r="N159" s="189"/>
      <c r="O159" s="189"/>
      <c r="P159" s="189"/>
      <c r="Q159" s="242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</row>
    <row r="160" spans="1:31">
      <c r="A160" s="59" t="s">
        <v>25</v>
      </c>
      <c r="B160" s="209" t="s">
        <v>105</v>
      </c>
      <c r="C160" s="209" t="s">
        <v>106</v>
      </c>
      <c r="D160" s="240" t="s">
        <v>107</v>
      </c>
      <c r="E160" s="209" t="s">
        <v>108</v>
      </c>
      <c r="F160" s="209" t="s">
        <v>109</v>
      </c>
      <c r="G160" s="209" t="s">
        <v>110</v>
      </c>
      <c r="H160" s="209" t="s">
        <v>111</v>
      </c>
      <c r="I160" s="209" t="s">
        <v>101</v>
      </c>
      <c r="J160" s="209" t="s">
        <v>112</v>
      </c>
      <c r="K160" s="209">
        <v>0.9</v>
      </c>
      <c r="L160" s="209" t="s">
        <v>113</v>
      </c>
      <c r="M160" s="189"/>
      <c r="N160" s="189"/>
      <c r="O160" s="189"/>
      <c r="P160" s="189"/>
      <c r="Q160" s="242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</row>
    <row r="161" spans="1:31">
      <c r="A161" s="59" t="s">
        <v>28</v>
      </c>
      <c r="B161" s="209" t="s">
        <v>114</v>
      </c>
      <c r="C161" s="209" t="s">
        <v>115</v>
      </c>
      <c r="D161" s="240" t="s">
        <v>116</v>
      </c>
      <c r="E161" s="209" t="s">
        <v>117</v>
      </c>
      <c r="F161" s="209" t="s">
        <v>118</v>
      </c>
      <c r="G161" s="209" t="s">
        <v>110</v>
      </c>
      <c r="H161" s="209" t="s">
        <v>110</v>
      </c>
      <c r="I161" s="209" t="s">
        <v>119</v>
      </c>
      <c r="J161" s="209" t="s">
        <v>120</v>
      </c>
      <c r="K161" s="209" t="s">
        <v>121</v>
      </c>
      <c r="L161" s="209" t="s">
        <v>122</v>
      </c>
      <c r="M161" s="189"/>
      <c r="N161" s="189"/>
      <c r="O161" s="189"/>
      <c r="P161" s="189"/>
      <c r="Q161" s="242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</row>
    <row r="162" spans="1:31" ht="25.5">
      <c r="A162" s="202" t="s">
        <v>29</v>
      </c>
      <c r="B162" s="203" t="s">
        <v>44</v>
      </c>
      <c r="C162" s="203" t="s">
        <v>45</v>
      </c>
      <c r="D162" s="203" t="s">
        <v>46</v>
      </c>
      <c r="E162" s="203" t="s">
        <v>47</v>
      </c>
      <c r="F162" s="203" t="s">
        <v>48</v>
      </c>
      <c r="G162" s="203" t="s">
        <v>49</v>
      </c>
      <c r="H162" s="245"/>
      <c r="I162" s="326" t="s">
        <v>43</v>
      </c>
      <c r="J162" s="327"/>
      <c r="K162" s="245"/>
      <c r="L162" s="242"/>
      <c r="M162" s="189"/>
      <c r="N162" s="189"/>
      <c r="O162" s="189"/>
      <c r="P162" s="189"/>
      <c r="Q162" s="242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</row>
    <row r="163" spans="1:31" ht="15" customHeight="1">
      <c r="A163" s="59" t="s">
        <v>27</v>
      </c>
      <c r="B163" s="240" t="s">
        <v>123</v>
      </c>
      <c r="C163" s="209" t="s">
        <v>124</v>
      </c>
      <c r="D163" s="209" t="s">
        <v>125</v>
      </c>
      <c r="E163" s="209" t="s">
        <v>126</v>
      </c>
      <c r="F163" s="246">
        <v>45840</v>
      </c>
      <c r="G163" s="209" t="s">
        <v>127</v>
      </c>
      <c r="H163" s="247"/>
      <c r="I163" s="331" t="s">
        <v>128</v>
      </c>
      <c r="J163" s="332"/>
      <c r="K163" s="245"/>
      <c r="L163" s="242"/>
      <c r="M163" s="189"/>
      <c r="N163" s="189"/>
      <c r="O163" s="189"/>
      <c r="P163" s="189"/>
      <c r="Q163" s="242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</row>
    <row r="164" spans="1:31" ht="15" customHeight="1">
      <c r="A164" s="59" t="s">
        <v>25</v>
      </c>
      <c r="B164" s="209" t="s">
        <v>129</v>
      </c>
      <c r="C164" s="209" t="s">
        <v>130</v>
      </c>
      <c r="D164" s="209" t="s">
        <v>131</v>
      </c>
      <c r="E164" s="209" t="s">
        <v>132</v>
      </c>
      <c r="F164" s="209" t="s">
        <v>133</v>
      </c>
      <c r="G164" s="209" t="s">
        <v>134</v>
      </c>
      <c r="H164" s="247"/>
      <c r="I164" s="333" t="s">
        <v>135</v>
      </c>
      <c r="J164" s="327"/>
      <c r="K164" s="245"/>
      <c r="L164" s="242"/>
      <c r="M164" s="189"/>
      <c r="N164" s="189"/>
      <c r="O164" s="189"/>
      <c r="P164" s="189"/>
      <c r="Q164" s="242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</row>
    <row r="165" spans="1:31" ht="15" customHeight="1">
      <c r="A165" s="59" t="s">
        <v>28</v>
      </c>
      <c r="B165" s="209" t="s">
        <v>136</v>
      </c>
      <c r="C165" s="209" t="s">
        <v>137</v>
      </c>
      <c r="D165" s="209" t="s">
        <v>138</v>
      </c>
      <c r="E165" s="209" t="s">
        <v>139</v>
      </c>
      <c r="F165" s="248">
        <v>45871</v>
      </c>
      <c r="G165" s="209" t="s">
        <v>140</v>
      </c>
      <c r="H165" s="247"/>
      <c r="I165" s="334" t="s">
        <v>118</v>
      </c>
      <c r="J165" s="335"/>
      <c r="K165" s="245"/>
      <c r="L165" s="242"/>
      <c r="M165" s="189"/>
      <c r="N165" s="189"/>
      <c r="O165" s="189"/>
      <c r="P165" s="189"/>
      <c r="Q165" s="242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</row>
    <row r="166" spans="1:31">
      <c r="A166" s="200" t="s">
        <v>69</v>
      </c>
      <c r="B166" s="231"/>
      <c r="C166" s="189"/>
      <c r="D166" s="189"/>
      <c r="E166" s="189"/>
      <c r="F166" s="189"/>
      <c r="G166" s="231"/>
      <c r="H166" s="189"/>
      <c r="I166" s="189"/>
      <c r="J166" s="189"/>
      <c r="K166" s="189"/>
      <c r="L166" s="231"/>
      <c r="M166" s="189"/>
      <c r="N166" s="189"/>
      <c r="O166" s="189"/>
      <c r="P166" s="189"/>
      <c r="Q166" s="242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</row>
    <row r="167" spans="1:31">
      <c r="A167" s="200" t="s">
        <v>13</v>
      </c>
      <c r="B167" s="190"/>
      <c r="C167" s="190"/>
      <c r="D167" s="190"/>
      <c r="E167" s="190"/>
      <c r="F167" s="190"/>
      <c r="G167" s="190"/>
      <c r="H167" s="190"/>
      <c r="I167" s="190"/>
      <c r="J167" s="190"/>
      <c r="K167" s="190"/>
      <c r="L167" s="190"/>
      <c r="M167" s="190"/>
      <c r="N167" s="190"/>
      <c r="O167" s="190"/>
      <c r="P167" s="190"/>
      <c r="Q167" s="242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/>
      <c r="AB167" s="294"/>
      <c r="AC167" s="294"/>
      <c r="AD167" s="294"/>
      <c r="AE167" s="294"/>
    </row>
    <row r="168" spans="1:31">
      <c r="A168" s="83">
        <v>1</v>
      </c>
      <c r="B168" s="210">
        <v>2</v>
      </c>
      <c r="C168" s="210">
        <v>3</v>
      </c>
      <c r="D168" s="210">
        <v>4</v>
      </c>
      <c r="E168" s="210">
        <v>5</v>
      </c>
      <c r="F168" s="210">
        <v>6</v>
      </c>
      <c r="G168" s="210">
        <v>7</v>
      </c>
      <c r="H168" s="210">
        <v>8</v>
      </c>
      <c r="I168" s="210">
        <v>9</v>
      </c>
      <c r="J168" s="210">
        <v>10</v>
      </c>
      <c r="K168" s="210">
        <v>11</v>
      </c>
      <c r="L168" s="210">
        <v>12</v>
      </c>
      <c r="M168" s="210">
        <v>13</v>
      </c>
      <c r="N168" s="210">
        <v>14</v>
      </c>
      <c r="O168" s="210">
        <v>15</v>
      </c>
      <c r="P168" s="210">
        <v>16</v>
      </c>
      <c r="Q168" s="242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</row>
    <row r="169" spans="1:31" ht="25.5">
      <c r="A169" s="121" t="s">
        <v>188</v>
      </c>
      <c r="B169" s="211">
        <v>60</v>
      </c>
      <c r="C169" s="249">
        <v>0.8</v>
      </c>
      <c r="D169" s="249">
        <v>0.1</v>
      </c>
      <c r="E169" s="249">
        <v>4.0999999999999996</v>
      </c>
      <c r="F169" s="249">
        <v>20.9</v>
      </c>
      <c r="G169" s="211">
        <v>80</v>
      </c>
      <c r="H169" s="249">
        <v>1</v>
      </c>
      <c r="I169" s="249">
        <v>0.2</v>
      </c>
      <c r="J169" s="249">
        <v>5.7</v>
      </c>
      <c r="K169" s="249">
        <v>29</v>
      </c>
      <c r="L169" s="211">
        <v>100</v>
      </c>
      <c r="M169" s="249">
        <v>1.3</v>
      </c>
      <c r="N169" s="249">
        <v>0.2</v>
      </c>
      <c r="O169" s="249">
        <v>7</v>
      </c>
      <c r="P169" s="249">
        <v>36</v>
      </c>
      <c r="Q169" s="242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</row>
    <row r="170" spans="1:31">
      <c r="A170" s="77" t="s">
        <v>141</v>
      </c>
      <c r="B170" s="203">
        <v>70</v>
      </c>
      <c r="C170" s="239">
        <v>14.1</v>
      </c>
      <c r="D170" s="239">
        <v>4.5999999999999996</v>
      </c>
      <c r="E170" s="239">
        <v>10.3</v>
      </c>
      <c r="F170" s="239">
        <v>138.69999999999999</v>
      </c>
      <c r="G170" s="203">
        <v>90</v>
      </c>
      <c r="H170" s="239">
        <v>16.3</v>
      </c>
      <c r="I170" s="239">
        <v>5</v>
      </c>
      <c r="J170" s="239">
        <v>12.3</v>
      </c>
      <c r="K170" s="239">
        <v>159.4</v>
      </c>
      <c r="L170" s="203">
        <v>100</v>
      </c>
      <c r="M170" s="239">
        <v>18.2</v>
      </c>
      <c r="N170" s="239">
        <v>6.8</v>
      </c>
      <c r="O170" s="239">
        <v>13.2</v>
      </c>
      <c r="P170" s="239">
        <v>187.1</v>
      </c>
      <c r="Q170" s="242"/>
      <c r="R170" s="294"/>
      <c r="S170" s="294"/>
      <c r="T170" s="294"/>
      <c r="U170" s="294"/>
      <c r="V170" s="294"/>
      <c r="W170" s="294"/>
      <c r="X170" s="294"/>
      <c r="Y170" s="294"/>
      <c r="Z170" s="294"/>
      <c r="AA170" s="294"/>
      <c r="AB170" s="294"/>
      <c r="AC170" s="294"/>
      <c r="AD170" s="294"/>
      <c r="AE170" s="294"/>
    </row>
    <row r="171" spans="1:31">
      <c r="A171" s="59" t="s">
        <v>68</v>
      </c>
      <c r="B171" s="202">
        <v>130</v>
      </c>
      <c r="C171" s="209">
        <v>13.5</v>
      </c>
      <c r="D171" s="209">
        <v>3.7</v>
      </c>
      <c r="E171" s="209">
        <v>23.5</v>
      </c>
      <c r="F171" s="209">
        <v>242</v>
      </c>
      <c r="G171" s="202">
        <v>150</v>
      </c>
      <c r="H171" s="209">
        <v>15.8</v>
      </c>
      <c r="I171" s="209">
        <v>4.5999999999999996</v>
      </c>
      <c r="J171" s="209">
        <v>27.5</v>
      </c>
      <c r="K171" s="209">
        <v>276.3</v>
      </c>
      <c r="L171" s="202">
        <v>180</v>
      </c>
      <c r="M171" s="209">
        <v>19.100000000000001</v>
      </c>
      <c r="N171" s="209">
        <v>4.8</v>
      </c>
      <c r="O171" s="209">
        <v>33.4</v>
      </c>
      <c r="P171" s="209">
        <v>297.60000000000002</v>
      </c>
      <c r="Q171" s="242"/>
      <c r="R171" s="294"/>
      <c r="S171" s="294"/>
      <c r="T171" s="294"/>
      <c r="U171" s="294"/>
      <c r="V171" s="294"/>
      <c r="W171" s="294"/>
      <c r="X171" s="294"/>
      <c r="Y171" s="294"/>
      <c r="Z171" s="294"/>
      <c r="AA171" s="294"/>
      <c r="AB171" s="294"/>
      <c r="AC171" s="294"/>
      <c r="AD171" s="294"/>
      <c r="AE171" s="294"/>
    </row>
    <row r="172" spans="1:31">
      <c r="A172" s="59" t="s">
        <v>142</v>
      </c>
      <c r="B172" s="202">
        <v>200</v>
      </c>
      <c r="C172" s="240">
        <v>0.3</v>
      </c>
      <c r="D172" s="240">
        <v>0.4</v>
      </c>
      <c r="E172" s="240">
        <v>15.6</v>
      </c>
      <c r="F172" s="240">
        <v>68.5</v>
      </c>
      <c r="G172" s="202">
        <v>200</v>
      </c>
      <c r="H172" s="240">
        <v>0.3</v>
      </c>
      <c r="I172" s="240">
        <v>0.4</v>
      </c>
      <c r="J172" s="240">
        <v>15.6</v>
      </c>
      <c r="K172" s="240">
        <v>68.5</v>
      </c>
      <c r="L172" s="202">
        <v>200</v>
      </c>
      <c r="M172" s="240">
        <v>0.3</v>
      </c>
      <c r="N172" s="240">
        <v>0.4</v>
      </c>
      <c r="O172" s="240">
        <v>15.6</v>
      </c>
      <c r="P172" s="240">
        <v>68.5</v>
      </c>
      <c r="Q172" s="242"/>
      <c r="R172" s="294"/>
      <c r="S172" s="294"/>
      <c r="T172" s="294"/>
      <c r="U172" s="294"/>
      <c r="V172" s="294"/>
      <c r="W172" s="294"/>
      <c r="X172" s="294"/>
      <c r="Y172" s="294"/>
      <c r="Z172" s="294"/>
      <c r="AA172" s="294"/>
      <c r="AB172" s="294"/>
      <c r="AC172" s="294"/>
      <c r="AD172" s="294"/>
      <c r="AE172" s="294"/>
    </row>
    <row r="173" spans="1:31">
      <c r="A173" s="59" t="s">
        <v>4</v>
      </c>
      <c r="B173" s="202">
        <v>30</v>
      </c>
      <c r="C173" s="209">
        <v>2.2000000000000002</v>
      </c>
      <c r="D173" s="209">
        <v>0.3</v>
      </c>
      <c r="E173" s="209">
        <v>13.8</v>
      </c>
      <c r="F173" s="209">
        <v>67.5</v>
      </c>
      <c r="G173" s="202">
        <v>50</v>
      </c>
      <c r="H173" s="209">
        <v>3.7</v>
      </c>
      <c r="I173" s="209">
        <v>0.5</v>
      </c>
      <c r="J173" s="209">
        <v>22.9</v>
      </c>
      <c r="K173" s="209">
        <v>112.5</v>
      </c>
      <c r="L173" s="202">
        <v>50</v>
      </c>
      <c r="M173" s="209">
        <v>3.7</v>
      </c>
      <c r="N173" s="209">
        <v>0.5</v>
      </c>
      <c r="O173" s="209">
        <v>22.9</v>
      </c>
      <c r="P173" s="209">
        <v>112.5</v>
      </c>
      <c r="Q173" s="242"/>
      <c r="R173" s="294"/>
      <c r="S173" s="294"/>
      <c r="T173" s="294"/>
      <c r="U173" s="294"/>
      <c r="V173" s="294"/>
      <c r="W173" s="294"/>
      <c r="X173" s="294"/>
      <c r="Y173" s="294"/>
      <c r="Z173" s="294"/>
      <c r="AA173" s="294"/>
      <c r="AB173" s="294"/>
      <c r="AC173" s="294"/>
      <c r="AD173" s="294"/>
      <c r="AE173" s="294"/>
    </row>
    <row r="174" spans="1:31">
      <c r="A174" s="75" t="s">
        <v>5</v>
      </c>
      <c r="B174" s="202">
        <f t="shared" ref="B174:P174" si="15">SUM(B170:B173)</f>
        <v>430</v>
      </c>
      <c r="C174" s="221">
        <f t="shared" si="15"/>
        <v>30.1</v>
      </c>
      <c r="D174" s="221">
        <f t="shared" si="15"/>
        <v>9.0000000000000018</v>
      </c>
      <c r="E174" s="221">
        <f t="shared" si="15"/>
        <v>63.2</v>
      </c>
      <c r="F174" s="221">
        <f t="shared" si="15"/>
        <v>516.70000000000005</v>
      </c>
      <c r="G174" s="202">
        <f t="shared" si="15"/>
        <v>490</v>
      </c>
      <c r="H174" s="221">
        <f t="shared" si="15"/>
        <v>36.1</v>
      </c>
      <c r="I174" s="221">
        <f t="shared" si="15"/>
        <v>10.5</v>
      </c>
      <c r="J174" s="221">
        <f t="shared" si="15"/>
        <v>78.3</v>
      </c>
      <c r="K174" s="221">
        <f t="shared" si="15"/>
        <v>616.70000000000005</v>
      </c>
      <c r="L174" s="202">
        <f t="shared" si="15"/>
        <v>530</v>
      </c>
      <c r="M174" s="221">
        <f t="shared" si="15"/>
        <v>41.3</v>
      </c>
      <c r="N174" s="221">
        <f t="shared" si="15"/>
        <v>12.5</v>
      </c>
      <c r="O174" s="221">
        <f t="shared" si="15"/>
        <v>85.1</v>
      </c>
      <c r="P174" s="221">
        <f t="shared" si="15"/>
        <v>665.7</v>
      </c>
      <c r="Q174" s="242"/>
      <c r="R174" s="294"/>
      <c r="S174" s="294"/>
      <c r="T174" s="294"/>
      <c r="U174" s="294"/>
      <c r="V174" s="294"/>
      <c r="W174" s="294"/>
      <c r="X174" s="294"/>
      <c r="Y174" s="294"/>
      <c r="Z174" s="294"/>
      <c r="AA174" s="294"/>
      <c r="AB174" s="294"/>
      <c r="AC174" s="294"/>
      <c r="AD174" s="294"/>
      <c r="AE174" s="294"/>
    </row>
    <row r="175" spans="1:31">
      <c r="A175" s="76" t="s">
        <v>24</v>
      </c>
      <c r="B175" s="222"/>
      <c r="C175" s="184">
        <f>C174*4/F174</f>
        <v>0.23301722469518094</v>
      </c>
      <c r="D175" s="184">
        <f>D174*9/F174</f>
        <v>0.15676407973679118</v>
      </c>
      <c r="E175" s="184">
        <f>E174*4/F174</f>
        <v>0.48925875749951614</v>
      </c>
      <c r="F175" s="185">
        <f>F174/2100</f>
        <v>0.24604761904761907</v>
      </c>
      <c r="G175" s="223"/>
      <c r="H175" s="184">
        <f>H174*4/K174</f>
        <v>0.2341495054321388</v>
      </c>
      <c r="I175" s="184">
        <f>I174*9/K174</f>
        <v>0.1532349602724177</v>
      </c>
      <c r="J175" s="184">
        <f>J174*4/K174</f>
        <v>0.50786443976001294</v>
      </c>
      <c r="K175" s="184">
        <f>K174/2450</f>
        <v>0.25171428571428572</v>
      </c>
      <c r="L175" s="223"/>
      <c r="M175" s="184">
        <f>M174*4/P174</f>
        <v>0.24815983175604622</v>
      </c>
      <c r="N175" s="184">
        <f>N174*9/P174</f>
        <v>0.1689950428120775</v>
      </c>
      <c r="O175" s="184">
        <f>O174*4/P174</f>
        <v>0.51134144509538826</v>
      </c>
      <c r="P175" s="185">
        <f>P174/2700</f>
        <v>0.24655555555555558</v>
      </c>
      <c r="Q175" s="242"/>
      <c r="R175" s="294"/>
      <c r="S175" s="294"/>
      <c r="T175" s="294"/>
      <c r="U175" s="294"/>
      <c r="V175" s="294"/>
      <c r="W175" s="294"/>
      <c r="X175" s="294"/>
      <c r="Y175" s="294"/>
      <c r="Z175" s="294"/>
      <c r="AA175" s="294"/>
      <c r="AB175" s="294"/>
      <c r="AC175" s="294"/>
      <c r="AD175" s="294"/>
      <c r="AE175" s="294"/>
    </row>
    <row r="176" spans="1:31" ht="15" customHeight="1">
      <c r="A176" s="72"/>
      <c r="B176" s="231"/>
      <c r="C176" s="189"/>
      <c r="D176" s="189"/>
      <c r="E176" s="189"/>
      <c r="F176" s="189"/>
      <c r="G176" s="231"/>
      <c r="H176" s="189"/>
      <c r="I176" s="189"/>
      <c r="J176" s="189"/>
      <c r="K176" s="189"/>
      <c r="L176" s="231"/>
      <c r="M176" s="189"/>
      <c r="N176" s="189"/>
      <c r="O176" s="189"/>
      <c r="P176" s="189"/>
      <c r="Q176" s="242"/>
      <c r="R176" s="294"/>
      <c r="S176" s="294"/>
      <c r="T176" s="294"/>
      <c r="U176" s="294"/>
      <c r="V176" s="294"/>
      <c r="W176" s="294"/>
      <c r="X176" s="294"/>
      <c r="Y176" s="294"/>
      <c r="Z176" s="294"/>
      <c r="AA176" s="294"/>
      <c r="AB176" s="294"/>
      <c r="AC176" s="294"/>
      <c r="AD176" s="294"/>
      <c r="AE176" s="294"/>
    </row>
    <row r="177" spans="1:31" ht="25.5" customHeight="1">
      <c r="A177" s="202" t="s">
        <v>26</v>
      </c>
      <c r="B177" s="202" t="s">
        <v>32</v>
      </c>
      <c r="C177" s="202" t="s">
        <v>33</v>
      </c>
      <c r="D177" s="202" t="s">
        <v>34</v>
      </c>
      <c r="E177" s="202" t="s">
        <v>35</v>
      </c>
      <c r="F177" s="202" t="s">
        <v>36</v>
      </c>
      <c r="G177" s="202" t="s">
        <v>37</v>
      </c>
      <c r="H177" s="202" t="s">
        <v>38</v>
      </c>
      <c r="I177" s="202" t="s">
        <v>39</v>
      </c>
      <c r="J177" s="202" t="s">
        <v>40</v>
      </c>
      <c r="K177" s="202" t="s">
        <v>41</v>
      </c>
      <c r="L177" s="202" t="s">
        <v>42</v>
      </c>
      <c r="M177" s="189"/>
      <c r="N177" s="200"/>
      <c r="O177" s="200"/>
      <c r="P177" s="200"/>
      <c r="Q177" s="242"/>
      <c r="R177" s="294"/>
      <c r="S177" s="294"/>
      <c r="T177" s="294"/>
      <c r="U177" s="294"/>
      <c r="V177" s="294"/>
      <c r="W177" s="294"/>
      <c r="X177" s="294"/>
      <c r="Y177" s="294"/>
      <c r="Z177" s="294"/>
      <c r="AA177" s="294"/>
      <c r="AB177" s="294"/>
      <c r="AC177" s="294"/>
      <c r="AD177" s="294"/>
      <c r="AE177" s="294"/>
    </row>
    <row r="178" spans="1:31" ht="16.5" customHeight="1">
      <c r="A178" s="59" t="s">
        <v>27</v>
      </c>
      <c r="B178" s="240">
        <v>74.8</v>
      </c>
      <c r="C178" s="240">
        <v>0.1</v>
      </c>
      <c r="D178" s="240">
        <v>1.1000000000000001</v>
      </c>
      <c r="E178" s="240">
        <v>54.7</v>
      </c>
      <c r="F178" s="240">
        <v>0.4</v>
      </c>
      <c r="G178" s="240">
        <v>0.4</v>
      </c>
      <c r="H178" s="240">
        <v>7.2</v>
      </c>
      <c r="I178" s="240">
        <v>0.2</v>
      </c>
      <c r="J178" s="240">
        <v>71.2</v>
      </c>
      <c r="K178" s="240">
        <v>1.1000000000000001</v>
      </c>
      <c r="L178" s="240">
        <v>3.8</v>
      </c>
      <c r="M178" s="189"/>
      <c r="N178" s="242"/>
      <c r="O178" s="242"/>
      <c r="P178" s="242"/>
      <c r="Q178" s="242"/>
      <c r="R178" s="294"/>
      <c r="S178" s="294"/>
      <c r="T178" s="294"/>
      <c r="U178" s="294"/>
      <c r="V178" s="294"/>
      <c r="W178" s="294"/>
      <c r="X178" s="294"/>
      <c r="Y178" s="294"/>
      <c r="Z178" s="294"/>
      <c r="AA178" s="294"/>
      <c r="AB178" s="294"/>
      <c r="AC178" s="294"/>
      <c r="AD178" s="294"/>
      <c r="AE178" s="294"/>
    </row>
    <row r="179" spans="1:31" ht="14.65" customHeight="1">
      <c r="A179" s="59" t="s">
        <v>25</v>
      </c>
      <c r="B179" s="240">
        <v>82.7</v>
      </c>
      <c r="C179" s="240">
        <v>0.1</v>
      </c>
      <c r="D179" s="240">
        <v>1.5</v>
      </c>
      <c r="E179" s="240">
        <v>63.5</v>
      </c>
      <c r="F179" s="240">
        <v>0.5</v>
      </c>
      <c r="G179" s="240">
        <v>0.4</v>
      </c>
      <c r="H179" s="240">
        <v>9.1999999999999993</v>
      </c>
      <c r="I179" s="240">
        <v>0.3</v>
      </c>
      <c r="J179" s="240">
        <v>85.2</v>
      </c>
      <c r="K179" s="240">
        <v>1.3</v>
      </c>
      <c r="L179" s="240">
        <v>5.0999999999999996</v>
      </c>
      <c r="M179" s="189"/>
      <c r="N179" s="200"/>
      <c r="O179" s="242"/>
      <c r="P179" s="242"/>
      <c r="Q179" s="242"/>
      <c r="R179" s="294"/>
      <c r="S179" s="294"/>
      <c r="T179" s="294"/>
      <c r="U179" s="294"/>
      <c r="V179" s="294"/>
      <c r="W179" s="294"/>
      <c r="X179" s="294"/>
      <c r="Y179" s="294"/>
      <c r="Z179" s="294"/>
      <c r="AA179" s="294"/>
      <c r="AB179" s="294"/>
      <c r="AC179" s="294"/>
      <c r="AD179" s="294"/>
      <c r="AE179" s="294"/>
    </row>
    <row r="180" spans="1:31" ht="15" customHeight="1">
      <c r="A180" s="59" t="s">
        <v>28</v>
      </c>
      <c r="B180" s="240">
        <v>83.6</v>
      </c>
      <c r="C180" s="240">
        <v>0.3</v>
      </c>
      <c r="D180" s="240">
        <v>2.2000000000000002</v>
      </c>
      <c r="E180" s="240">
        <v>75.599999999999994</v>
      </c>
      <c r="F180" s="240">
        <v>0.6</v>
      </c>
      <c r="G180" s="240">
        <v>0.6</v>
      </c>
      <c r="H180" s="240">
        <v>10.4</v>
      </c>
      <c r="I180" s="240">
        <v>0.4</v>
      </c>
      <c r="J180" s="240">
        <v>95.4</v>
      </c>
      <c r="K180" s="240">
        <v>1.3</v>
      </c>
      <c r="L180" s="240">
        <v>5.3</v>
      </c>
      <c r="M180" s="189"/>
      <c r="N180" s="242"/>
      <c r="O180" s="242"/>
      <c r="P180" s="242"/>
      <c r="Q180" s="242"/>
      <c r="R180" s="294"/>
      <c r="S180" s="294"/>
      <c r="T180" s="294"/>
      <c r="U180" s="294"/>
      <c r="V180" s="294"/>
      <c r="W180" s="294"/>
      <c r="X180" s="294"/>
      <c r="Y180" s="294"/>
      <c r="Z180" s="294"/>
      <c r="AA180" s="294"/>
      <c r="AB180" s="294"/>
      <c r="AC180" s="294"/>
      <c r="AD180" s="294"/>
      <c r="AE180" s="294"/>
    </row>
    <row r="181" spans="1:31" ht="25.5">
      <c r="A181" s="202" t="s">
        <v>29</v>
      </c>
      <c r="B181" s="203" t="s">
        <v>44</v>
      </c>
      <c r="C181" s="203" t="s">
        <v>45</v>
      </c>
      <c r="D181" s="203" t="s">
        <v>46</v>
      </c>
      <c r="E181" s="203" t="s">
        <v>47</v>
      </c>
      <c r="F181" s="203" t="s">
        <v>48</v>
      </c>
      <c r="G181" s="203" t="s">
        <v>49</v>
      </c>
      <c r="H181" s="189"/>
      <c r="I181" s="326" t="s">
        <v>43</v>
      </c>
      <c r="J181" s="327"/>
      <c r="K181" s="189"/>
      <c r="L181" s="190"/>
      <c r="M181" s="189"/>
      <c r="N181" s="242"/>
      <c r="O181" s="199"/>
      <c r="P181" s="189"/>
      <c r="Q181" s="242"/>
      <c r="R181" s="294"/>
      <c r="S181" s="294"/>
      <c r="T181" s="294"/>
      <c r="U181" s="294"/>
      <c r="V181" s="294"/>
      <c r="W181" s="294"/>
      <c r="X181" s="294"/>
      <c r="Y181" s="294"/>
      <c r="Z181" s="294"/>
      <c r="AA181" s="294"/>
      <c r="AB181" s="294"/>
      <c r="AC181" s="294"/>
      <c r="AD181" s="294"/>
      <c r="AE181" s="294"/>
    </row>
    <row r="182" spans="1:31">
      <c r="A182" s="59" t="s">
        <v>27</v>
      </c>
      <c r="B182" s="240">
        <v>931.47</v>
      </c>
      <c r="C182" s="240">
        <v>213.4</v>
      </c>
      <c r="D182" s="240">
        <v>105</v>
      </c>
      <c r="E182" s="240">
        <v>409.7</v>
      </c>
      <c r="F182" s="240">
        <v>3.6</v>
      </c>
      <c r="G182" s="240">
        <v>0.3</v>
      </c>
      <c r="H182" s="191"/>
      <c r="I182" s="333">
        <v>13.6</v>
      </c>
      <c r="J182" s="327"/>
      <c r="K182" s="189"/>
      <c r="L182" s="190"/>
      <c r="M182" s="189"/>
      <c r="N182" s="189"/>
      <c r="O182" s="250"/>
      <c r="P182" s="200"/>
      <c r="Q182" s="242"/>
      <c r="R182" s="294"/>
      <c r="S182" s="294"/>
      <c r="T182" s="294"/>
      <c r="U182" s="294"/>
      <c r="V182" s="294"/>
      <c r="W182" s="294"/>
      <c r="X182" s="294"/>
      <c r="Y182" s="294"/>
      <c r="Z182" s="294"/>
      <c r="AA182" s="294"/>
      <c r="AB182" s="294"/>
      <c r="AC182" s="294"/>
      <c r="AD182" s="294"/>
      <c r="AE182" s="294"/>
    </row>
    <row r="183" spans="1:31" ht="25.5">
      <c r="A183" s="59" t="s">
        <v>25</v>
      </c>
      <c r="B183" s="240" t="s">
        <v>143</v>
      </c>
      <c r="C183" s="240">
        <v>233.5</v>
      </c>
      <c r="D183" s="240">
        <v>129.30000000000001</v>
      </c>
      <c r="E183" s="240">
        <v>499.3</v>
      </c>
      <c r="F183" s="240">
        <v>4.3</v>
      </c>
      <c r="G183" s="240">
        <v>0.4</v>
      </c>
      <c r="H183" s="191"/>
      <c r="I183" s="333">
        <v>16.600000000000001</v>
      </c>
      <c r="J183" s="327"/>
      <c r="K183" s="189"/>
      <c r="L183" s="190"/>
      <c r="M183" s="189"/>
      <c r="N183" s="189"/>
      <c r="O183" s="199"/>
      <c r="P183" s="199"/>
      <c r="Q183" s="242"/>
      <c r="R183" s="294"/>
      <c r="S183" s="294"/>
      <c r="T183" s="294"/>
      <c r="U183" s="294"/>
      <c r="V183" s="294"/>
      <c r="W183" s="294"/>
      <c r="X183" s="294"/>
      <c r="Y183" s="294"/>
      <c r="Z183" s="294"/>
      <c r="AA183" s="294"/>
      <c r="AB183" s="294"/>
      <c r="AC183" s="294"/>
      <c r="AD183" s="294"/>
      <c r="AE183" s="294"/>
    </row>
    <row r="184" spans="1:31" ht="25.5">
      <c r="A184" s="59" t="s">
        <v>28</v>
      </c>
      <c r="B184" s="240" t="s">
        <v>144</v>
      </c>
      <c r="C184" s="240">
        <v>243.7</v>
      </c>
      <c r="D184" s="240">
        <v>144.80000000000001</v>
      </c>
      <c r="E184" s="240">
        <v>553.4</v>
      </c>
      <c r="F184" s="240">
        <v>5</v>
      </c>
      <c r="G184" s="240">
        <v>0.4</v>
      </c>
      <c r="H184" s="191"/>
      <c r="I184" s="333">
        <v>19</v>
      </c>
      <c r="J184" s="327"/>
      <c r="K184" s="189"/>
      <c r="L184" s="190"/>
      <c r="M184" s="189"/>
      <c r="N184" s="189"/>
      <c r="O184" s="199"/>
      <c r="P184" s="199"/>
      <c r="Q184" s="242"/>
      <c r="R184" s="294"/>
      <c r="S184" s="294"/>
      <c r="T184" s="294"/>
      <c r="U184" s="294"/>
      <c r="V184" s="294"/>
      <c r="W184" s="294"/>
      <c r="X184" s="294"/>
      <c r="Y184" s="294"/>
      <c r="Z184" s="294"/>
      <c r="AA184" s="294"/>
      <c r="AB184" s="294"/>
      <c r="AC184" s="294"/>
      <c r="AD184" s="294"/>
      <c r="AE184" s="294"/>
    </row>
    <row r="185" spans="1:31" ht="16.5" customHeight="1">
      <c r="A185" s="200" t="s">
        <v>69</v>
      </c>
      <c r="B185" s="190"/>
      <c r="C185" s="189"/>
      <c r="D185" s="189"/>
      <c r="E185" s="189"/>
      <c r="F185" s="189"/>
      <c r="G185" s="231"/>
      <c r="H185" s="189"/>
      <c r="I185" s="189"/>
      <c r="J185" s="189"/>
      <c r="K185" s="189"/>
      <c r="L185" s="231"/>
      <c r="M185" s="189"/>
      <c r="N185" s="189"/>
      <c r="O185" s="199"/>
      <c r="P185" s="199"/>
      <c r="Q185" s="242"/>
      <c r="R185" s="294"/>
      <c r="S185" s="294"/>
      <c r="T185" s="294"/>
      <c r="U185" s="294"/>
      <c r="V185" s="294"/>
      <c r="W185" s="294"/>
      <c r="X185" s="294"/>
      <c r="Y185" s="294"/>
      <c r="Z185" s="294"/>
      <c r="AA185" s="294"/>
      <c r="AB185" s="294"/>
      <c r="AC185" s="294"/>
      <c r="AD185" s="294"/>
      <c r="AE185" s="294"/>
    </row>
    <row r="186" spans="1:31" ht="15" customHeight="1">
      <c r="A186" s="200" t="s">
        <v>14</v>
      </c>
      <c r="B186" s="190"/>
      <c r="C186" s="190"/>
      <c r="D186" s="190"/>
      <c r="E186" s="190"/>
      <c r="F186" s="190"/>
      <c r="G186" s="190"/>
      <c r="H186" s="190"/>
      <c r="I186" s="190"/>
      <c r="J186" s="190"/>
      <c r="K186" s="190"/>
      <c r="L186" s="190"/>
      <c r="M186" s="190"/>
      <c r="N186" s="190"/>
      <c r="O186" s="190"/>
      <c r="P186" s="190"/>
      <c r="Q186" s="242"/>
      <c r="R186" s="294"/>
      <c r="S186" s="294"/>
      <c r="T186" s="294"/>
      <c r="U186" s="294"/>
      <c r="V186" s="294"/>
      <c r="W186" s="294"/>
      <c r="X186" s="294"/>
      <c r="Y186" s="294"/>
      <c r="Z186" s="294"/>
      <c r="AA186" s="294"/>
      <c r="AB186" s="294"/>
      <c r="AC186" s="294"/>
      <c r="AD186" s="294"/>
      <c r="AE186" s="294"/>
    </row>
    <row r="187" spans="1:31" ht="15" customHeight="1">
      <c r="A187" s="83">
        <v>1</v>
      </c>
      <c r="B187" s="210">
        <v>2</v>
      </c>
      <c r="C187" s="210">
        <v>3</v>
      </c>
      <c r="D187" s="210">
        <v>4</v>
      </c>
      <c r="E187" s="210">
        <v>5</v>
      </c>
      <c r="F187" s="210">
        <v>6</v>
      </c>
      <c r="G187" s="210">
        <v>7</v>
      </c>
      <c r="H187" s="210">
        <v>8</v>
      </c>
      <c r="I187" s="210">
        <v>9</v>
      </c>
      <c r="J187" s="210">
        <v>10</v>
      </c>
      <c r="K187" s="210">
        <v>11</v>
      </c>
      <c r="L187" s="210">
        <v>12</v>
      </c>
      <c r="M187" s="210">
        <v>13</v>
      </c>
      <c r="N187" s="210">
        <v>14</v>
      </c>
      <c r="O187" s="210">
        <v>15</v>
      </c>
      <c r="P187" s="210">
        <v>16</v>
      </c>
      <c r="Q187" s="242"/>
      <c r="R187" s="294"/>
      <c r="S187" s="294"/>
      <c r="T187" s="294"/>
      <c r="U187" s="294"/>
      <c r="V187" s="294"/>
      <c r="W187" s="294"/>
      <c r="X187" s="294"/>
      <c r="Y187" s="294"/>
      <c r="Z187" s="294"/>
      <c r="AA187" s="294"/>
      <c r="AB187" s="294"/>
      <c r="AC187" s="294"/>
      <c r="AD187" s="294"/>
      <c r="AE187" s="294"/>
    </row>
    <row r="188" spans="1:31" ht="16.899999999999999" customHeight="1">
      <c r="A188" s="112" t="s">
        <v>197</v>
      </c>
      <c r="B188" s="114">
        <v>200</v>
      </c>
      <c r="C188" s="116">
        <v>6</v>
      </c>
      <c r="D188" s="116">
        <v>8.5</v>
      </c>
      <c r="E188" s="116">
        <v>2.1</v>
      </c>
      <c r="F188" s="116">
        <v>259</v>
      </c>
      <c r="G188" s="114">
        <v>250</v>
      </c>
      <c r="H188" s="116">
        <v>6</v>
      </c>
      <c r="I188" s="116">
        <v>9.5</v>
      </c>
      <c r="J188" s="116">
        <v>3.1</v>
      </c>
      <c r="K188" s="116">
        <v>299.2</v>
      </c>
      <c r="L188" s="114">
        <v>300</v>
      </c>
      <c r="M188" s="116">
        <v>6</v>
      </c>
      <c r="N188" s="116">
        <v>10.5</v>
      </c>
      <c r="O188" s="116">
        <v>4.0999999999999996</v>
      </c>
      <c r="P188" s="116">
        <v>357.8</v>
      </c>
      <c r="Q188" s="242"/>
      <c r="R188" s="294"/>
      <c r="S188" s="294"/>
      <c r="T188" s="294"/>
      <c r="U188" s="294"/>
      <c r="V188" s="294"/>
      <c r="W188" s="294"/>
      <c r="X188" s="294"/>
      <c r="Y188" s="294"/>
      <c r="Z188" s="294"/>
      <c r="AA188" s="294"/>
      <c r="AB188" s="294"/>
      <c r="AC188" s="294"/>
      <c r="AD188" s="294"/>
      <c r="AE188" s="294"/>
    </row>
    <row r="189" spans="1:31" ht="15" customHeight="1">
      <c r="A189" s="161" t="s">
        <v>153</v>
      </c>
      <c r="B189" s="192">
        <v>200</v>
      </c>
      <c r="C189" s="99">
        <v>7.7</v>
      </c>
      <c r="D189" s="99">
        <v>4.3</v>
      </c>
      <c r="E189" s="99">
        <v>12.9</v>
      </c>
      <c r="F189" s="99">
        <v>122.3</v>
      </c>
      <c r="G189" s="192">
        <v>200</v>
      </c>
      <c r="H189" s="99">
        <v>7.7</v>
      </c>
      <c r="I189" s="99">
        <v>4.3</v>
      </c>
      <c r="J189" s="99">
        <v>12.9</v>
      </c>
      <c r="K189" s="99">
        <v>122.3</v>
      </c>
      <c r="L189" s="192">
        <v>200</v>
      </c>
      <c r="M189" s="99">
        <v>7.7</v>
      </c>
      <c r="N189" s="99">
        <v>4.3</v>
      </c>
      <c r="O189" s="99">
        <v>12.9</v>
      </c>
      <c r="P189" s="99">
        <v>122.3</v>
      </c>
      <c r="Q189" s="242"/>
      <c r="R189" s="294"/>
      <c r="S189" s="294"/>
      <c r="T189" s="294"/>
      <c r="U189" s="294"/>
      <c r="V189" s="294"/>
      <c r="W189" s="294"/>
      <c r="X189" s="294"/>
      <c r="Y189" s="294"/>
      <c r="Z189" s="294"/>
      <c r="AA189" s="294"/>
      <c r="AB189" s="294"/>
      <c r="AC189" s="294"/>
      <c r="AD189" s="294"/>
      <c r="AE189" s="294"/>
    </row>
    <row r="190" spans="1:31">
      <c r="A190" s="8" t="s">
        <v>193</v>
      </c>
      <c r="B190" s="192">
        <v>120</v>
      </c>
      <c r="C190" s="99">
        <v>0.38</v>
      </c>
      <c r="D190" s="99">
        <v>0.05</v>
      </c>
      <c r="E190" s="99">
        <v>15.84</v>
      </c>
      <c r="F190" s="99">
        <v>87.2</v>
      </c>
      <c r="G190" s="192">
        <v>120</v>
      </c>
      <c r="H190" s="99">
        <v>0.38</v>
      </c>
      <c r="I190" s="99">
        <v>0.05</v>
      </c>
      <c r="J190" s="99">
        <v>15.84</v>
      </c>
      <c r="K190" s="99">
        <v>87.2</v>
      </c>
      <c r="L190" s="192">
        <v>120</v>
      </c>
      <c r="M190" s="99">
        <v>0.38</v>
      </c>
      <c r="N190" s="99">
        <v>0.05</v>
      </c>
      <c r="O190" s="99">
        <v>15.84</v>
      </c>
      <c r="P190" s="99">
        <v>87.2</v>
      </c>
      <c r="Q190" s="242"/>
      <c r="R190" s="294"/>
      <c r="S190" s="294"/>
      <c r="T190" s="294"/>
      <c r="U190" s="294"/>
      <c r="V190" s="294"/>
      <c r="W190" s="294"/>
      <c r="X190" s="294"/>
      <c r="Y190" s="294"/>
      <c r="Z190" s="294"/>
      <c r="AA190" s="294"/>
      <c r="AB190" s="294"/>
      <c r="AC190" s="294"/>
      <c r="AD190" s="294"/>
      <c r="AE190" s="294"/>
    </row>
    <row r="191" spans="1:31" ht="25.5">
      <c r="A191" s="59" t="s">
        <v>146</v>
      </c>
      <c r="B191" s="202">
        <v>30</v>
      </c>
      <c r="C191" s="209">
        <v>2.2000000000000002</v>
      </c>
      <c r="D191" s="209">
        <v>0.3</v>
      </c>
      <c r="E191" s="209">
        <v>13.8</v>
      </c>
      <c r="F191" s="209">
        <v>67.5</v>
      </c>
      <c r="G191" s="202">
        <v>50</v>
      </c>
      <c r="H191" s="209">
        <v>3</v>
      </c>
      <c r="I191" s="209">
        <v>0.4</v>
      </c>
      <c r="J191" s="209">
        <v>18.3</v>
      </c>
      <c r="K191" s="209">
        <v>90</v>
      </c>
      <c r="L191" s="202">
        <v>50</v>
      </c>
      <c r="M191" s="209">
        <v>3</v>
      </c>
      <c r="N191" s="209">
        <v>0.4</v>
      </c>
      <c r="O191" s="209">
        <v>18.3</v>
      </c>
      <c r="P191" s="209">
        <v>90</v>
      </c>
      <c r="Q191" s="242"/>
      <c r="R191" s="294"/>
      <c r="S191" s="294"/>
      <c r="T191" s="294"/>
      <c r="U191" s="294"/>
      <c r="V191" s="294"/>
      <c r="W191" s="294"/>
      <c r="X191" s="294"/>
      <c r="Y191" s="294"/>
      <c r="Z191" s="294"/>
      <c r="AA191" s="294"/>
      <c r="AB191" s="294"/>
      <c r="AC191" s="294"/>
      <c r="AD191" s="294"/>
      <c r="AE191" s="294"/>
    </row>
    <row r="192" spans="1:31">
      <c r="A192" s="75" t="s">
        <v>5</v>
      </c>
      <c r="B192" s="204"/>
      <c r="C192" s="221">
        <f>SUM(C188:C191)</f>
        <v>16.28</v>
      </c>
      <c r="D192" s="221">
        <f>SUM(D188:D191)</f>
        <v>13.150000000000002</v>
      </c>
      <c r="E192" s="221">
        <f>SUM(E188:E191)</f>
        <v>44.64</v>
      </c>
      <c r="F192" s="221">
        <f>SUM(F188:F191)</f>
        <v>536</v>
      </c>
      <c r="G192" s="204"/>
      <c r="H192" s="221">
        <f>SUM(H188:H191)</f>
        <v>17.079999999999998</v>
      </c>
      <c r="I192" s="221">
        <f>SUM(I188:I191)</f>
        <v>14.250000000000002</v>
      </c>
      <c r="J192" s="221">
        <f>SUM(J188:J191)</f>
        <v>50.14</v>
      </c>
      <c r="K192" s="221">
        <f>SUM(K188:K191)</f>
        <v>598.70000000000005</v>
      </c>
      <c r="L192" s="204"/>
      <c r="M192" s="221">
        <f>SUM(M188:M191)</f>
        <v>17.079999999999998</v>
      </c>
      <c r="N192" s="221">
        <f>SUM(N188:N191)</f>
        <v>15.250000000000002</v>
      </c>
      <c r="O192" s="221">
        <f>SUM(O188:O191)</f>
        <v>51.14</v>
      </c>
      <c r="P192" s="221">
        <f>SUM(P188:P191)</f>
        <v>657.30000000000007</v>
      </c>
      <c r="Q192" s="242"/>
      <c r="R192" s="294"/>
      <c r="S192" s="294"/>
      <c r="T192" s="294"/>
      <c r="U192" s="294"/>
      <c r="V192" s="294"/>
      <c r="W192" s="294"/>
      <c r="X192" s="294"/>
      <c r="Y192" s="294"/>
      <c r="Z192" s="294"/>
      <c r="AA192" s="294"/>
      <c r="AB192" s="294"/>
      <c r="AC192" s="294"/>
      <c r="AD192" s="294"/>
      <c r="AE192" s="294"/>
    </row>
    <row r="193" spans="1:31">
      <c r="A193" s="76" t="s">
        <v>24</v>
      </c>
      <c r="B193" s="241"/>
      <c r="C193" s="184">
        <f>C192*4/F192</f>
        <v>0.12149253731343285</v>
      </c>
      <c r="D193" s="184">
        <f>D192*9/F192</f>
        <v>0.22080223880597019</v>
      </c>
      <c r="E193" s="184">
        <f>E192*4/F192</f>
        <v>0.33313432835820894</v>
      </c>
      <c r="F193" s="184">
        <f>F192/2100</f>
        <v>0.25523809523809526</v>
      </c>
      <c r="G193" s="241"/>
      <c r="H193" s="184">
        <f>H192*4/K192</f>
        <v>0.11411391347920492</v>
      </c>
      <c r="I193" s="184">
        <f>I192*9/K192</f>
        <v>0.21421413061633543</v>
      </c>
      <c r="J193" s="184">
        <f>J192*4/K192</f>
        <v>0.33499248371471518</v>
      </c>
      <c r="K193" s="184">
        <f>K192/2350</f>
        <v>0.25476595744680852</v>
      </c>
      <c r="L193" s="241"/>
      <c r="M193" s="184">
        <f>M192*4/P192</f>
        <v>0.10394036208732692</v>
      </c>
      <c r="N193" s="184">
        <f>N192*9/P192</f>
        <v>0.2088087631218622</v>
      </c>
      <c r="O193" s="184">
        <f>O192*4/P192</f>
        <v>0.31121253613266392</v>
      </c>
      <c r="P193" s="184">
        <f>P192/2600</f>
        <v>0.25280769230769234</v>
      </c>
      <c r="Q193" s="242"/>
      <c r="R193" s="294"/>
      <c r="S193" s="294"/>
      <c r="T193" s="294"/>
      <c r="U193" s="294"/>
      <c r="V193" s="294"/>
      <c r="W193" s="294"/>
      <c r="X193" s="294"/>
      <c r="Y193" s="294"/>
      <c r="Z193" s="294"/>
      <c r="AA193" s="294"/>
      <c r="AB193" s="294"/>
      <c r="AC193" s="294"/>
      <c r="AD193" s="294"/>
      <c r="AE193" s="294"/>
    </row>
    <row r="194" spans="1:31">
      <c r="A194" s="74"/>
      <c r="B194" s="242"/>
      <c r="C194" s="200"/>
      <c r="D194" s="190"/>
      <c r="E194" s="190"/>
      <c r="F194" s="190"/>
      <c r="G194" s="190"/>
      <c r="H194" s="200"/>
      <c r="I194" s="190"/>
      <c r="J194" s="190"/>
      <c r="K194" s="190"/>
      <c r="L194" s="190"/>
      <c r="M194" s="200"/>
      <c r="N194" s="190"/>
      <c r="O194" s="190"/>
      <c r="P194" s="190"/>
      <c r="Q194" s="242"/>
      <c r="R194" s="294"/>
      <c r="S194" s="294"/>
      <c r="T194" s="294"/>
      <c r="U194" s="294"/>
      <c r="V194" s="294"/>
      <c r="W194" s="294"/>
      <c r="X194" s="294"/>
      <c r="Y194" s="294"/>
      <c r="Z194" s="294"/>
      <c r="AA194" s="294"/>
      <c r="AB194" s="294"/>
      <c r="AC194" s="294"/>
      <c r="AD194" s="294"/>
      <c r="AE194" s="294"/>
    </row>
    <row r="195" spans="1:31" ht="25.5">
      <c r="A195" s="202" t="s">
        <v>26</v>
      </c>
      <c r="B195" s="202" t="s">
        <v>32</v>
      </c>
      <c r="C195" s="202" t="s">
        <v>33</v>
      </c>
      <c r="D195" s="202" t="s">
        <v>34</v>
      </c>
      <c r="E195" s="202" t="s">
        <v>35</v>
      </c>
      <c r="F195" s="202" t="s">
        <v>36</v>
      </c>
      <c r="G195" s="202" t="s">
        <v>37</v>
      </c>
      <c r="H195" s="202" t="s">
        <v>38</v>
      </c>
      <c r="I195" s="202" t="s">
        <v>39</v>
      </c>
      <c r="J195" s="202" t="s">
        <v>40</v>
      </c>
      <c r="K195" s="202" t="s">
        <v>41</v>
      </c>
      <c r="L195" s="202" t="s">
        <v>42</v>
      </c>
      <c r="M195" s="242"/>
      <c r="N195" s="242"/>
      <c r="O195" s="242"/>
      <c r="P195" s="242"/>
      <c r="Q195" s="242"/>
      <c r="R195" s="294"/>
      <c r="S195" s="294"/>
      <c r="T195" s="294"/>
      <c r="U195" s="294"/>
      <c r="V195" s="294"/>
      <c r="W195" s="294"/>
      <c r="X195" s="294"/>
      <c r="Y195" s="294"/>
      <c r="Z195" s="294"/>
      <c r="AA195" s="294"/>
      <c r="AB195" s="294"/>
      <c r="AC195" s="294"/>
      <c r="AD195" s="294"/>
      <c r="AE195" s="294"/>
    </row>
    <row r="196" spans="1:31">
      <c r="A196" s="59" t="s">
        <v>27</v>
      </c>
      <c r="B196" s="209">
        <v>386.1</v>
      </c>
      <c r="C196" s="209">
        <v>0.1</v>
      </c>
      <c r="D196" s="209">
        <v>4.3</v>
      </c>
      <c r="E196" s="209">
        <v>50.8</v>
      </c>
      <c r="F196" s="209">
        <v>0.2</v>
      </c>
      <c r="G196" s="209">
        <v>0.3</v>
      </c>
      <c r="H196" s="209">
        <v>6.2</v>
      </c>
      <c r="I196" s="209">
        <v>0.4</v>
      </c>
      <c r="J196" s="209">
        <v>59</v>
      </c>
      <c r="K196" s="209">
        <v>1.3</v>
      </c>
      <c r="L196" s="209">
        <v>55.6</v>
      </c>
      <c r="M196" s="242"/>
      <c r="N196" s="242"/>
      <c r="O196" s="242"/>
      <c r="P196" s="242"/>
      <c r="Q196" s="242"/>
      <c r="R196" s="294"/>
      <c r="S196" s="294"/>
      <c r="T196" s="294"/>
      <c r="U196" s="294"/>
      <c r="V196" s="294"/>
      <c r="W196" s="294"/>
      <c r="X196" s="294"/>
      <c r="Y196" s="294"/>
      <c r="Z196" s="294"/>
      <c r="AA196" s="294"/>
      <c r="AB196" s="294"/>
      <c r="AC196" s="294"/>
      <c r="AD196" s="294"/>
      <c r="AE196" s="294"/>
    </row>
    <row r="197" spans="1:31">
      <c r="A197" s="59" t="s">
        <v>25</v>
      </c>
      <c r="B197" s="209">
        <v>390.7</v>
      </c>
      <c r="C197" s="209">
        <v>0.1</v>
      </c>
      <c r="D197" s="209">
        <v>5.2</v>
      </c>
      <c r="E197" s="209">
        <v>59.4</v>
      </c>
      <c r="F197" s="209">
        <v>0.3</v>
      </c>
      <c r="G197" s="209">
        <v>0.3</v>
      </c>
      <c r="H197" s="209">
        <v>7.1</v>
      </c>
      <c r="I197" s="209">
        <v>0.5</v>
      </c>
      <c r="J197" s="209">
        <v>69.599999999999994</v>
      </c>
      <c r="K197" s="209">
        <v>1.3</v>
      </c>
      <c r="L197" s="209">
        <v>63.8</v>
      </c>
      <c r="M197" s="242"/>
      <c r="N197" s="242"/>
      <c r="O197" s="242"/>
      <c r="P197" s="242"/>
      <c r="Q197" s="242"/>
      <c r="R197" s="294"/>
      <c r="S197" s="294"/>
      <c r="T197" s="294"/>
      <c r="U197" s="294"/>
      <c r="V197" s="294"/>
      <c r="W197" s="294"/>
      <c r="X197" s="294"/>
      <c r="Y197" s="294"/>
      <c r="Z197" s="294"/>
      <c r="AA197" s="294"/>
      <c r="AB197" s="294"/>
      <c r="AC197" s="294"/>
      <c r="AD197" s="294"/>
      <c r="AE197" s="294"/>
    </row>
    <row r="198" spans="1:31">
      <c r="A198" s="59" t="s">
        <v>28</v>
      </c>
      <c r="B198" s="209">
        <v>425.1</v>
      </c>
      <c r="C198" s="209">
        <v>0.1</v>
      </c>
      <c r="D198" s="209">
        <v>5.6</v>
      </c>
      <c r="E198" s="209">
        <v>74.400000000000006</v>
      </c>
      <c r="F198" s="209">
        <v>0.3</v>
      </c>
      <c r="G198" s="209">
        <v>0.4</v>
      </c>
      <c r="H198" s="209">
        <v>7.9</v>
      </c>
      <c r="I198" s="209">
        <v>0.6</v>
      </c>
      <c r="J198" s="209">
        <v>75.5</v>
      </c>
      <c r="K198" s="209">
        <v>1.5</v>
      </c>
      <c r="L198" s="209">
        <v>72.400000000000006</v>
      </c>
      <c r="M198" s="242"/>
      <c r="N198" s="242"/>
      <c r="O198" s="242"/>
      <c r="P198" s="242"/>
      <c r="Q198" s="242"/>
      <c r="R198" s="294"/>
      <c r="S198" s="294"/>
      <c r="T198" s="294"/>
      <c r="U198" s="294"/>
      <c r="V198" s="294"/>
      <c r="W198" s="294"/>
      <c r="X198" s="294"/>
      <c r="Y198" s="294"/>
      <c r="Z198" s="294"/>
      <c r="AA198" s="294"/>
      <c r="AB198" s="294"/>
      <c r="AC198" s="294"/>
      <c r="AD198" s="294"/>
      <c r="AE198" s="294"/>
    </row>
    <row r="199" spans="1:31" ht="25.5">
      <c r="A199" s="202" t="s">
        <v>29</v>
      </c>
      <c r="B199" s="202" t="s">
        <v>44</v>
      </c>
      <c r="C199" s="202" t="s">
        <v>45</v>
      </c>
      <c r="D199" s="202" t="s">
        <v>46</v>
      </c>
      <c r="E199" s="202" t="s">
        <v>47</v>
      </c>
      <c r="F199" s="202" t="s">
        <v>48</v>
      </c>
      <c r="G199" s="202" t="s">
        <v>49</v>
      </c>
      <c r="H199" s="189"/>
      <c r="I199" s="336" t="s">
        <v>43</v>
      </c>
      <c r="J199" s="335"/>
      <c r="K199" s="189"/>
      <c r="L199" s="190"/>
      <c r="M199" s="242"/>
      <c r="N199" s="242"/>
      <c r="O199" s="242"/>
      <c r="P199" s="242"/>
      <c r="Q199" s="242"/>
      <c r="R199" s="294"/>
      <c r="S199" s="294"/>
      <c r="T199" s="294"/>
      <c r="U199" s="294"/>
      <c r="V199" s="294"/>
      <c r="W199" s="294"/>
      <c r="X199" s="294"/>
      <c r="Y199" s="294"/>
      <c r="Z199" s="294"/>
      <c r="AA199" s="294"/>
      <c r="AB199" s="294"/>
      <c r="AC199" s="294"/>
      <c r="AD199" s="294"/>
      <c r="AE199" s="294"/>
    </row>
    <row r="200" spans="1:31">
      <c r="A200" s="59" t="s">
        <v>27</v>
      </c>
      <c r="B200" s="209">
        <v>786.5</v>
      </c>
      <c r="C200" s="209">
        <v>171.5</v>
      </c>
      <c r="D200" s="209">
        <v>54.4</v>
      </c>
      <c r="E200" s="209">
        <v>252.1</v>
      </c>
      <c r="F200" s="209">
        <v>3.2</v>
      </c>
      <c r="G200" s="209">
        <v>0.3</v>
      </c>
      <c r="H200" s="191"/>
      <c r="I200" s="330">
        <v>6.1</v>
      </c>
      <c r="J200" s="327"/>
      <c r="K200" s="189"/>
      <c r="L200" s="190"/>
      <c r="M200" s="242"/>
      <c r="N200" s="242"/>
      <c r="O200" s="242"/>
      <c r="P200" s="242"/>
      <c r="Q200" s="242"/>
      <c r="R200" s="294"/>
      <c r="S200" s="294"/>
      <c r="T200" s="294"/>
      <c r="U200" s="294"/>
      <c r="V200" s="294"/>
      <c r="W200" s="294"/>
      <c r="X200" s="294"/>
      <c r="Y200" s="294"/>
      <c r="Z200" s="294"/>
      <c r="AA200" s="294"/>
      <c r="AB200" s="294"/>
      <c r="AC200" s="294"/>
      <c r="AD200" s="294"/>
      <c r="AE200" s="294"/>
    </row>
    <row r="201" spans="1:31">
      <c r="A201" s="59" t="s">
        <v>25</v>
      </c>
      <c r="B201" s="209">
        <v>884.3</v>
      </c>
      <c r="C201" s="209">
        <v>181.7</v>
      </c>
      <c r="D201" s="209">
        <v>64.2</v>
      </c>
      <c r="E201" s="209">
        <v>288.2</v>
      </c>
      <c r="F201" s="209">
        <v>3.6</v>
      </c>
      <c r="G201" s="209">
        <v>0.4</v>
      </c>
      <c r="H201" s="191"/>
      <c r="I201" s="330">
        <v>7.7</v>
      </c>
      <c r="J201" s="327"/>
      <c r="K201" s="189"/>
      <c r="L201" s="190"/>
      <c r="M201" s="242"/>
      <c r="N201" s="242"/>
      <c r="O201" s="242"/>
      <c r="P201" s="242"/>
      <c r="Q201" s="242"/>
      <c r="R201" s="294"/>
      <c r="S201" s="294"/>
      <c r="T201" s="294"/>
      <c r="U201" s="294"/>
      <c r="V201" s="294"/>
      <c r="W201" s="294"/>
      <c r="X201" s="294"/>
      <c r="Y201" s="294"/>
      <c r="Z201" s="294"/>
      <c r="AA201" s="294"/>
      <c r="AB201" s="294"/>
      <c r="AC201" s="294"/>
      <c r="AD201" s="294"/>
      <c r="AE201" s="294"/>
    </row>
    <row r="202" spans="1:31">
      <c r="A202" s="59" t="s">
        <v>28</v>
      </c>
      <c r="B202" s="209">
        <v>987.1</v>
      </c>
      <c r="C202" s="209">
        <v>188.5</v>
      </c>
      <c r="D202" s="209">
        <v>70</v>
      </c>
      <c r="E202" s="209">
        <v>316.39999999999998</v>
      </c>
      <c r="F202" s="209">
        <v>4.0999999999999996</v>
      </c>
      <c r="G202" s="209">
        <v>0.4</v>
      </c>
      <c r="H202" s="191"/>
      <c r="I202" s="330">
        <v>8.1999999999999993</v>
      </c>
      <c r="J202" s="327"/>
      <c r="K202" s="189"/>
      <c r="L202" s="190"/>
      <c r="M202" s="242"/>
      <c r="N202" s="242"/>
      <c r="O202" s="242"/>
      <c r="P202" s="242"/>
      <c r="Q202" s="242"/>
      <c r="R202" s="294"/>
      <c r="S202" s="294"/>
      <c r="T202" s="294"/>
      <c r="U202" s="294"/>
      <c r="V202" s="294"/>
      <c r="W202" s="294"/>
      <c r="X202" s="294"/>
      <c r="Y202" s="294"/>
      <c r="Z202" s="294"/>
      <c r="AA202" s="294"/>
      <c r="AB202" s="294"/>
      <c r="AC202" s="294"/>
      <c r="AD202" s="294"/>
      <c r="AE202" s="294"/>
    </row>
    <row r="203" spans="1:31">
      <c r="A203" s="15" t="s">
        <v>31</v>
      </c>
      <c r="B203" s="242"/>
      <c r="C203" s="242"/>
      <c r="D203" s="242"/>
      <c r="E203" s="242"/>
      <c r="F203" s="242"/>
      <c r="G203" s="242"/>
      <c r="H203" s="242"/>
      <c r="I203" s="242"/>
      <c r="J203" s="242"/>
      <c r="K203" s="242"/>
      <c r="L203" s="242"/>
      <c r="M203" s="242"/>
      <c r="N203" s="242"/>
      <c r="O203" s="242"/>
      <c r="P203" s="242"/>
      <c r="Q203" s="242"/>
      <c r="R203" s="294"/>
      <c r="S203" s="294"/>
      <c r="T203" s="294"/>
      <c r="U203" s="294"/>
      <c r="V203" s="294"/>
      <c r="W203" s="294"/>
      <c r="X203" s="294"/>
      <c r="Y203" s="294"/>
      <c r="Z203" s="294"/>
      <c r="AA203" s="294"/>
      <c r="AB203" s="294"/>
      <c r="AC203" s="294"/>
      <c r="AD203" s="294"/>
      <c r="AE203" s="294"/>
    </row>
    <row r="204" spans="1:31" ht="16.149999999999999" customHeight="1">
      <c r="A204" s="4" t="s">
        <v>30</v>
      </c>
      <c r="B204" s="191"/>
      <c r="C204" s="191"/>
      <c r="D204" s="191"/>
      <c r="E204" s="191"/>
      <c r="F204" s="191"/>
      <c r="G204" s="191"/>
      <c r="H204" s="242"/>
      <c r="I204" s="242"/>
      <c r="J204" s="242"/>
      <c r="K204" s="242"/>
      <c r="L204" s="242"/>
      <c r="M204" s="242"/>
      <c r="N204" s="242"/>
      <c r="O204" s="242"/>
      <c r="P204" s="242"/>
      <c r="Q204" s="242"/>
      <c r="R204" s="294"/>
      <c r="S204" s="294"/>
      <c r="T204" s="294"/>
      <c r="U204" s="294"/>
      <c r="V204" s="294"/>
      <c r="W204" s="294"/>
      <c r="X204" s="294"/>
      <c r="Y204" s="294"/>
      <c r="Z204" s="294"/>
      <c r="AA204" s="294"/>
      <c r="AB204" s="294"/>
      <c r="AC204" s="294"/>
      <c r="AD204" s="294"/>
      <c r="AE204" s="294"/>
    </row>
    <row r="205" spans="1:31">
      <c r="A205" s="200" t="s">
        <v>69</v>
      </c>
      <c r="B205" s="227"/>
      <c r="C205" s="227"/>
      <c r="D205" s="227"/>
      <c r="E205" s="227"/>
      <c r="F205" s="227"/>
      <c r="G205" s="227"/>
      <c r="H205" s="242"/>
      <c r="I205" s="242"/>
      <c r="J205" s="242"/>
      <c r="K205" s="242"/>
      <c r="L205" s="242"/>
      <c r="M205" s="242"/>
      <c r="N205" s="242"/>
      <c r="O205" s="242"/>
      <c r="P205" s="224"/>
      <c r="Q205" s="224"/>
      <c r="R205" s="294"/>
      <c r="S205" s="294"/>
      <c r="T205" s="294"/>
      <c r="U205" s="294"/>
      <c r="V205" s="294"/>
      <c r="W205" s="294"/>
      <c r="X205" s="294"/>
      <c r="Y205" s="294"/>
      <c r="Z205" s="294"/>
      <c r="AA205" s="294"/>
      <c r="AB205" s="294"/>
      <c r="AC205" s="294"/>
      <c r="AD205" s="294"/>
      <c r="AE205" s="294"/>
    </row>
    <row r="206" spans="1:31">
      <c r="A206" s="200" t="s">
        <v>51</v>
      </c>
      <c r="B206" s="224"/>
      <c r="C206" s="197"/>
      <c r="D206" s="197"/>
      <c r="E206" s="197"/>
      <c r="F206" s="197"/>
      <c r="G206" s="197"/>
      <c r="H206" s="197"/>
      <c r="I206" s="197"/>
      <c r="J206" s="197"/>
      <c r="K206" s="197"/>
      <c r="L206" s="197"/>
      <c r="M206" s="197"/>
      <c r="N206" s="197"/>
      <c r="O206" s="197"/>
      <c r="P206" s="224"/>
      <c r="Q206" s="224"/>
      <c r="R206" s="294"/>
      <c r="S206" s="294"/>
      <c r="T206" s="294"/>
      <c r="U206" s="294"/>
      <c r="V206" s="294"/>
      <c r="W206" s="294"/>
      <c r="X206" s="294"/>
      <c r="Y206" s="294"/>
      <c r="Z206" s="294"/>
      <c r="AA206" s="294"/>
      <c r="AB206" s="294"/>
      <c r="AC206" s="294"/>
      <c r="AD206" s="294"/>
      <c r="AE206" s="294"/>
    </row>
    <row r="207" spans="1:31">
      <c r="A207" s="200" t="s">
        <v>15</v>
      </c>
      <c r="B207" s="224"/>
      <c r="C207" s="224"/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94"/>
      <c r="S207" s="294"/>
      <c r="T207" s="294"/>
      <c r="U207" s="294"/>
      <c r="V207" s="294"/>
      <c r="W207" s="294"/>
      <c r="X207" s="294"/>
      <c r="Y207" s="294"/>
      <c r="Z207" s="294"/>
      <c r="AA207" s="294"/>
      <c r="AB207" s="294"/>
      <c r="AC207" s="294"/>
      <c r="AD207" s="294"/>
      <c r="AE207" s="294"/>
    </row>
    <row r="208" spans="1:31">
      <c r="A208" s="80"/>
      <c r="B208" s="300" t="s">
        <v>1</v>
      </c>
      <c r="C208" s="301"/>
      <c r="D208" s="301"/>
      <c r="E208" s="301"/>
      <c r="F208" s="302"/>
      <c r="G208" s="300" t="s">
        <v>75</v>
      </c>
      <c r="H208" s="301"/>
      <c r="I208" s="301"/>
      <c r="J208" s="301"/>
      <c r="K208" s="302"/>
      <c r="L208" s="300" t="s">
        <v>76</v>
      </c>
      <c r="M208" s="301"/>
      <c r="N208" s="301"/>
      <c r="O208" s="301"/>
      <c r="P208" s="302"/>
      <c r="Q208" s="224"/>
      <c r="R208" s="294"/>
      <c r="S208" s="294"/>
      <c r="T208" s="294"/>
      <c r="U208" s="294"/>
      <c r="V208" s="294"/>
      <c r="W208" s="294"/>
      <c r="X208" s="294"/>
      <c r="Y208" s="294"/>
      <c r="Z208" s="294"/>
      <c r="AA208" s="294"/>
      <c r="AB208" s="294"/>
      <c r="AC208" s="294"/>
      <c r="AD208" s="294"/>
      <c r="AE208" s="294"/>
    </row>
    <row r="209" spans="1:31" ht="25.5">
      <c r="A209" s="81" t="s">
        <v>3</v>
      </c>
      <c r="B209" s="174" t="s">
        <v>77</v>
      </c>
      <c r="C209" s="208" t="s">
        <v>59</v>
      </c>
      <c r="D209" s="208" t="s">
        <v>60</v>
      </c>
      <c r="E209" s="208" t="s">
        <v>61</v>
      </c>
      <c r="F209" s="208" t="s">
        <v>78</v>
      </c>
      <c r="G209" s="174" t="s">
        <v>77</v>
      </c>
      <c r="H209" s="208" t="s">
        <v>59</v>
      </c>
      <c r="I209" s="208" t="s">
        <v>60</v>
      </c>
      <c r="J209" s="208" t="s">
        <v>61</v>
      </c>
      <c r="K209" s="208" t="s">
        <v>78</v>
      </c>
      <c r="L209" s="174" t="s">
        <v>77</v>
      </c>
      <c r="M209" s="208" t="s">
        <v>59</v>
      </c>
      <c r="N209" s="208" t="s">
        <v>60</v>
      </c>
      <c r="O209" s="208" t="s">
        <v>61</v>
      </c>
      <c r="P209" s="208" t="s">
        <v>78</v>
      </c>
      <c r="Q209" s="224"/>
      <c r="R209" s="294"/>
      <c r="S209" s="294"/>
      <c r="T209" s="294"/>
      <c r="U209" s="294"/>
      <c r="V209" s="294"/>
      <c r="W209" s="294"/>
      <c r="X209" s="294"/>
      <c r="Y209" s="294"/>
      <c r="Z209" s="294"/>
      <c r="AA209" s="294"/>
      <c r="AB209" s="294"/>
      <c r="AC209" s="294"/>
      <c r="AD209" s="294"/>
      <c r="AE209" s="294"/>
    </row>
    <row r="210" spans="1:31">
      <c r="A210" s="83">
        <v>1</v>
      </c>
      <c r="B210" s="175">
        <v>2</v>
      </c>
      <c r="C210" s="175">
        <v>3</v>
      </c>
      <c r="D210" s="175">
        <v>4</v>
      </c>
      <c r="E210" s="175">
        <v>5</v>
      </c>
      <c r="F210" s="175">
        <v>6</v>
      </c>
      <c r="G210" s="175">
        <v>7</v>
      </c>
      <c r="H210" s="175">
        <v>8</v>
      </c>
      <c r="I210" s="175">
        <v>9</v>
      </c>
      <c r="J210" s="175">
        <v>10</v>
      </c>
      <c r="K210" s="175">
        <v>11</v>
      </c>
      <c r="L210" s="175">
        <v>12</v>
      </c>
      <c r="M210" s="175">
        <v>13</v>
      </c>
      <c r="N210" s="175">
        <v>14</v>
      </c>
      <c r="O210" s="175">
        <v>15</v>
      </c>
      <c r="P210" s="175">
        <v>16</v>
      </c>
      <c r="Q210" s="224"/>
      <c r="R210" s="294"/>
      <c r="S210" s="294"/>
      <c r="T210" s="294"/>
      <c r="U210" s="294"/>
      <c r="V210" s="294"/>
      <c r="W210" s="294"/>
      <c r="X210" s="294"/>
      <c r="Y210" s="294"/>
      <c r="Z210" s="294"/>
      <c r="AA210" s="294"/>
      <c r="AB210" s="294"/>
      <c r="AC210" s="294"/>
      <c r="AD210" s="294"/>
      <c r="AE210" s="294"/>
    </row>
    <row r="211" spans="1:31" ht="25.5">
      <c r="A211" s="126" t="s">
        <v>147</v>
      </c>
      <c r="B211" s="219">
        <v>200</v>
      </c>
      <c r="C211" s="218">
        <v>21.6</v>
      </c>
      <c r="D211" s="218">
        <v>4.2</v>
      </c>
      <c r="E211" s="218">
        <v>27.9</v>
      </c>
      <c r="F211" s="150">
        <v>238.4</v>
      </c>
      <c r="G211" s="219">
        <v>220</v>
      </c>
      <c r="H211" s="218">
        <v>22.6</v>
      </c>
      <c r="I211" s="218">
        <v>4.3</v>
      </c>
      <c r="J211" s="218">
        <v>30.5</v>
      </c>
      <c r="K211" s="218">
        <v>254.4</v>
      </c>
      <c r="L211" s="219">
        <v>250</v>
      </c>
      <c r="M211" s="218">
        <v>24.2</v>
      </c>
      <c r="N211" s="218">
        <v>4.4000000000000004</v>
      </c>
      <c r="O211" s="218">
        <v>35.5</v>
      </c>
      <c r="P211" s="218">
        <v>281.8</v>
      </c>
      <c r="Q211" s="224"/>
      <c r="R211" s="294"/>
      <c r="S211" s="294"/>
      <c r="T211" s="294"/>
      <c r="U211" s="294"/>
      <c r="V211" s="294"/>
      <c r="W211" s="294"/>
      <c r="X211" s="294"/>
      <c r="Y211" s="294"/>
      <c r="Z211" s="294"/>
      <c r="AA211" s="294"/>
      <c r="AB211" s="294"/>
      <c r="AC211" s="294"/>
      <c r="AD211" s="294"/>
      <c r="AE211" s="294"/>
    </row>
    <row r="212" spans="1:31">
      <c r="A212" s="168" t="s">
        <v>192</v>
      </c>
      <c r="B212" s="179">
        <v>200</v>
      </c>
      <c r="C212" s="116">
        <v>4.3</v>
      </c>
      <c r="D212" s="116">
        <v>3.8</v>
      </c>
      <c r="E212" s="116">
        <v>7.2</v>
      </c>
      <c r="F212" s="116">
        <v>53</v>
      </c>
      <c r="G212" s="179">
        <v>200</v>
      </c>
      <c r="H212" s="116">
        <v>4.3</v>
      </c>
      <c r="I212" s="116">
        <v>3.8</v>
      </c>
      <c r="J212" s="116">
        <v>7.2</v>
      </c>
      <c r="K212" s="116">
        <v>53</v>
      </c>
      <c r="L212" s="179">
        <v>200</v>
      </c>
      <c r="M212" s="116">
        <v>4.3</v>
      </c>
      <c r="N212" s="116">
        <v>3.8</v>
      </c>
      <c r="O212" s="116">
        <v>7.2</v>
      </c>
      <c r="P212" s="116">
        <v>53</v>
      </c>
      <c r="Q212" s="224"/>
      <c r="R212" s="294"/>
      <c r="S212" s="294"/>
      <c r="T212" s="294"/>
      <c r="U212" s="294"/>
      <c r="V212" s="294"/>
      <c r="W212" s="294"/>
      <c r="X212" s="294"/>
      <c r="Y212" s="294"/>
      <c r="Z212" s="294"/>
      <c r="AA212" s="294"/>
      <c r="AB212" s="294"/>
      <c r="AC212" s="294"/>
      <c r="AD212" s="294"/>
      <c r="AE212" s="294"/>
    </row>
    <row r="213" spans="1:31">
      <c r="A213" s="8" t="s">
        <v>193</v>
      </c>
      <c r="B213" s="192">
        <v>120</v>
      </c>
      <c r="C213" s="99">
        <v>0.38</v>
      </c>
      <c r="D213" s="99">
        <v>0.05</v>
      </c>
      <c r="E213" s="99">
        <v>15.84</v>
      </c>
      <c r="F213" s="99">
        <v>87.2</v>
      </c>
      <c r="G213" s="192">
        <v>120</v>
      </c>
      <c r="H213" s="99">
        <v>0.38</v>
      </c>
      <c r="I213" s="99">
        <v>0.05</v>
      </c>
      <c r="J213" s="99">
        <v>15.84</v>
      </c>
      <c r="K213" s="99">
        <v>87.2</v>
      </c>
      <c r="L213" s="192">
        <v>120</v>
      </c>
      <c r="M213" s="99">
        <v>0.38</v>
      </c>
      <c r="N213" s="99">
        <v>0.05</v>
      </c>
      <c r="O213" s="99">
        <v>15.84</v>
      </c>
      <c r="P213" s="99">
        <v>87.2</v>
      </c>
      <c r="Q213" s="224"/>
      <c r="R213" s="294"/>
      <c r="S213" s="294"/>
      <c r="T213" s="294"/>
      <c r="U213" s="294"/>
      <c r="V213" s="294"/>
      <c r="W213" s="294"/>
      <c r="X213" s="294"/>
      <c r="Y213" s="294"/>
      <c r="Z213" s="294"/>
      <c r="AA213" s="294"/>
      <c r="AB213" s="294"/>
      <c r="AC213" s="294"/>
      <c r="AD213" s="294"/>
      <c r="AE213" s="294"/>
    </row>
    <row r="214" spans="1:31" ht="25.5" customHeight="1">
      <c r="A214" s="59" t="s">
        <v>146</v>
      </c>
      <c r="B214" s="202">
        <v>30</v>
      </c>
      <c r="C214" s="209">
        <v>2.2000000000000002</v>
      </c>
      <c r="D214" s="209">
        <v>0.3</v>
      </c>
      <c r="E214" s="209">
        <v>13.8</v>
      </c>
      <c r="F214" s="209">
        <v>67.5</v>
      </c>
      <c r="G214" s="202">
        <v>50</v>
      </c>
      <c r="H214" s="209">
        <v>3.7</v>
      </c>
      <c r="I214" s="209">
        <v>0.5</v>
      </c>
      <c r="J214" s="209">
        <v>22.9</v>
      </c>
      <c r="K214" s="209">
        <v>112.5</v>
      </c>
      <c r="L214" s="202">
        <v>50</v>
      </c>
      <c r="M214" s="209">
        <v>3.7</v>
      </c>
      <c r="N214" s="209">
        <v>0.5</v>
      </c>
      <c r="O214" s="209">
        <v>22.9</v>
      </c>
      <c r="P214" s="221">
        <v>112.5</v>
      </c>
      <c r="Q214" s="224"/>
      <c r="R214" s="294"/>
      <c r="S214" s="294"/>
      <c r="T214" s="294"/>
      <c r="U214" s="294"/>
      <c r="V214" s="294"/>
      <c r="W214" s="294"/>
      <c r="X214" s="294"/>
      <c r="Y214" s="294"/>
      <c r="Z214" s="294"/>
      <c r="AA214" s="294"/>
      <c r="AB214" s="294"/>
      <c r="AC214" s="294"/>
      <c r="AD214" s="294"/>
      <c r="AE214" s="294"/>
    </row>
    <row r="215" spans="1:31" ht="15.4" customHeight="1">
      <c r="A215" s="75" t="s">
        <v>5</v>
      </c>
      <c r="B215" s="202">
        <f t="shared" ref="B215:P215" si="16">SUM(B211:B214)</f>
        <v>550</v>
      </c>
      <c r="C215" s="221">
        <f t="shared" si="16"/>
        <v>28.48</v>
      </c>
      <c r="D215" s="221">
        <f t="shared" si="16"/>
        <v>8.3500000000000014</v>
      </c>
      <c r="E215" s="221">
        <f t="shared" si="16"/>
        <v>64.739999999999995</v>
      </c>
      <c r="F215" s="221">
        <f t="shared" si="16"/>
        <v>446.09999999999997</v>
      </c>
      <c r="G215" s="202">
        <f t="shared" si="16"/>
        <v>590</v>
      </c>
      <c r="H215" s="221">
        <f t="shared" si="16"/>
        <v>30.98</v>
      </c>
      <c r="I215" s="221">
        <f t="shared" si="16"/>
        <v>8.65</v>
      </c>
      <c r="J215" s="221">
        <f t="shared" si="16"/>
        <v>76.44</v>
      </c>
      <c r="K215" s="221">
        <f t="shared" si="16"/>
        <v>507.09999999999997</v>
      </c>
      <c r="L215" s="202">
        <f t="shared" si="16"/>
        <v>620</v>
      </c>
      <c r="M215" s="221">
        <f t="shared" si="16"/>
        <v>32.58</v>
      </c>
      <c r="N215" s="221">
        <f t="shared" si="16"/>
        <v>8.75</v>
      </c>
      <c r="O215" s="221">
        <f t="shared" si="16"/>
        <v>81.44</v>
      </c>
      <c r="P215" s="221">
        <f t="shared" si="16"/>
        <v>534.5</v>
      </c>
      <c r="Q215" s="224"/>
      <c r="R215" s="294"/>
      <c r="S215" s="294"/>
      <c r="T215" s="294"/>
      <c r="U215" s="294"/>
      <c r="V215" s="294"/>
      <c r="W215" s="294"/>
      <c r="X215" s="294"/>
      <c r="Y215" s="294"/>
      <c r="Z215" s="294"/>
      <c r="AA215" s="294"/>
      <c r="AB215" s="294"/>
      <c r="AC215" s="294"/>
      <c r="AD215" s="294"/>
      <c r="AE215" s="294"/>
    </row>
    <row r="216" spans="1:31" ht="17.649999999999999" customHeight="1">
      <c r="A216" s="76" t="s">
        <v>24</v>
      </c>
      <c r="B216" s="222"/>
      <c r="C216" s="184">
        <f>C215*4/F215</f>
        <v>0.25536875140103116</v>
      </c>
      <c r="D216" s="184">
        <f>D215*9/F215</f>
        <v>0.16845998655010089</v>
      </c>
      <c r="E216" s="184">
        <f>E215*4/F215</f>
        <v>0.58049764626765299</v>
      </c>
      <c r="F216" s="184">
        <f>F215/2100</f>
        <v>0.21242857142857141</v>
      </c>
      <c r="G216" s="223"/>
      <c r="H216" s="184">
        <f>H215*4/K215</f>
        <v>0.24436994675606391</v>
      </c>
      <c r="I216" s="184">
        <f>I215*9/K215</f>
        <v>0.15352001577598109</v>
      </c>
      <c r="J216" s="184">
        <f>J215*4/K215</f>
        <v>0.60295799645040427</v>
      </c>
      <c r="K216" s="184">
        <f>K215/2450</f>
        <v>0.20697959183673467</v>
      </c>
      <c r="L216" s="223"/>
      <c r="M216" s="184">
        <f>M215*4/P215</f>
        <v>0.24381665107577175</v>
      </c>
      <c r="N216" s="184">
        <f>N215*9/P215</f>
        <v>0.14733395696913001</v>
      </c>
      <c r="O216" s="184">
        <f>O215*4/P215</f>
        <v>0.60946679139382598</v>
      </c>
      <c r="P216" s="184">
        <f>P215/2700</f>
        <v>0.19796296296296295</v>
      </c>
      <c r="Q216" s="224"/>
      <c r="R216" s="294"/>
      <c r="S216" s="294"/>
      <c r="T216" s="294"/>
      <c r="U216" s="294"/>
      <c r="V216" s="294"/>
      <c r="W216" s="294"/>
      <c r="X216" s="294"/>
      <c r="Y216" s="294"/>
      <c r="Z216" s="294"/>
      <c r="AA216" s="294"/>
      <c r="AB216" s="294"/>
      <c r="AC216" s="294"/>
      <c r="AD216" s="294"/>
      <c r="AE216" s="294"/>
    </row>
    <row r="217" spans="1:31">
      <c r="A217" s="72"/>
      <c r="B217" s="231"/>
      <c r="C217" s="189"/>
      <c r="D217" s="189"/>
      <c r="E217" s="189"/>
      <c r="F217" s="189"/>
      <c r="G217" s="231"/>
      <c r="H217" s="189"/>
      <c r="I217" s="189"/>
      <c r="J217" s="189"/>
      <c r="K217" s="189"/>
      <c r="L217" s="231"/>
      <c r="M217" s="189"/>
      <c r="N217" s="189"/>
      <c r="O217" s="189"/>
      <c r="P217" s="232"/>
      <c r="Q217" s="224"/>
      <c r="R217" s="294"/>
      <c r="S217" s="294"/>
      <c r="T217" s="294"/>
      <c r="U217" s="294"/>
      <c r="V217" s="294"/>
      <c r="W217" s="294"/>
      <c r="X217" s="294"/>
      <c r="Y217" s="294"/>
      <c r="Z217" s="294"/>
      <c r="AA217" s="294"/>
      <c r="AB217" s="294"/>
      <c r="AC217" s="294"/>
      <c r="AD217" s="294"/>
      <c r="AE217" s="294"/>
    </row>
    <row r="218" spans="1:31" ht="25.5" customHeight="1">
      <c r="A218" s="202" t="s">
        <v>26</v>
      </c>
      <c r="B218" s="202" t="s">
        <v>32</v>
      </c>
      <c r="C218" s="202" t="s">
        <v>33</v>
      </c>
      <c r="D218" s="202" t="s">
        <v>34</v>
      </c>
      <c r="E218" s="202" t="s">
        <v>35</v>
      </c>
      <c r="F218" s="202" t="s">
        <v>36</v>
      </c>
      <c r="G218" s="202" t="s">
        <v>37</v>
      </c>
      <c r="H218" s="202" t="s">
        <v>38</v>
      </c>
      <c r="I218" s="202" t="s">
        <v>39</v>
      </c>
      <c r="J218" s="202" t="s">
        <v>40</v>
      </c>
      <c r="K218" s="202" t="s">
        <v>41</v>
      </c>
      <c r="L218" s="202" t="s">
        <v>42</v>
      </c>
      <c r="M218" s="189"/>
      <c r="N218" s="189"/>
      <c r="O218" s="189"/>
      <c r="P218" s="232"/>
      <c r="Q218" s="224"/>
      <c r="R218" s="294"/>
      <c r="S218" s="294"/>
      <c r="T218" s="294"/>
      <c r="U218" s="294"/>
      <c r="V218" s="294"/>
      <c r="W218" s="294"/>
      <c r="X218" s="294"/>
      <c r="Y218" s="294"/>
      <c r="Z218" s="294"/>
      <c r="AA218" s="294"/>
      <c r="AB218" s="294"/>
      <c r="AC218" s="294"/>
      <c r="AD218" s="294"/>
      <c r="AE218" s="294"/>
    </row>
    <row r="219" spans="1:31">
      <c r="A219" s="77" t="s">
        <v>27</v>
      </c>
      <c r="B219" s="227">
        <v>590</v>
      </c>
      <c r="C219" s="263">
        <v>0.1</v>
      </c>
      <c r="D219" s="263">
        <v>4.5</v>
      </c>
      <c r="E219" s="263">
        <v>58.2</v>
      </c>
      <c r="F219" s="263">
        <v>0.2</v>
      </c>
      <c r="G219" s="263">
        <v>0.3</v>
      </c>
      <c r="H219" s="263">
        <v>15.3</v>
      </c>
      <c r="I219" s="263">
        <v>0.7</v>
      </c>
      <c r="J219" s="263">
        <v>58.8</v>
      </c>
      <c r="K219" s="263">
        <v>0.4</v>
      </c>
      <c r="L219" s="263">
        <v>45.2</v>
      </c>
      <c r="M219" s="189"/>
      <c r="N219" s="189"/>
      <c r="O219" s="189"/>
      <c r="P219" s="232"/>
      <c r="Q219" s="224"/>
      <c r="R219" s="294"/>
      <c r="S219" s="294"/>
      <c r="T219" s="294"/>
      <c r="U219" s="294"/>
      <c r="V219" s="294"/>
      <c r="W219" s="294"/>
      <c r="X219" s="294"/>
      <c r="Y219" s="294"/>
      <c r="Z219" s="294"/>
      <c r="AA219" s="294"/>
      <c r="AB219" s="294"/>
      <c r="AC219" s="294"/>
      <c r="AD219" s="294"/>
      <c r="AE219" s="294"/>
    </row>
    <row r="220" spans="1:31">
      <c r="A220" s="59" t="s">
        <v>25</v>
      </c>
      <c r="B220" s="209">
        <v>619</v>
      </c>
      <c r="C220" s="209">
        <v>0.1</v>
      </c>
      <c r="D220" s="209">
        <v>4.8</v>
      </c>
      <c r="E220" s="209">
        <v>68</v>
      </c>
      <c r="F220" s="209">
        <v>0.3</v>
      </c>
      <c r="G220" s="209">
        <v>0.3</v>
      </c>
      <c r="H220" s="209">
        <v>16.600000000000001</v>
      </c>
      <c r="I220" s="209">
        <v>0.8</v>
      </c>
      <c r="J220" s="209">
        <v>78.5</v>
      </c>
      <c r="K220" s="209">
        <v>0.4</v>
      </c>
      <c r="L220" s="209">
        <v>54</v>
      </c>
      <c r="M220" s="189"/>
      <c r="N220" s="189"/>
      <c r="O220" s="189"/>
      <c r="P220" s="232"/>
      <c r="Q220" s="224"/>
      <c r="R220" s="294"/>
      <c r="S220" s="294"/>
      <c r="T220" s="294"/>
      <c r="U220" s="294"/>
      <c r="V220" s="294"/>
      <c r="W220" s="294"/>
      <c r="X220" s="294"/>
      <c r="Y220" s="294"/>
      <c r="Z220" s="294"/>
      <c r="AA220" s="294"/>
      <c r="AB220" s="294"/>
      <c r="AC220" s="294"/>
      <c r="AD220" s="294"/>
      <c r="AE220" s="294"/>
    </row>
    <row r="221" spans="1:31">
      <c r="A221" s="59" t="s">
        <v>28</v>
      </c>
      <c r="B221" s="209">
        <v>882</v>
      </c>
      <c r="C221" s="209">
        <v>0.3</v>
      </c>
      <c r="D221" s="209">
        <v>5.0999999999999996</v>
      </c>
      <c r="E221" s="209">
        <v>69.900000000000006</v>
      </c>
      <c r="F221" s="209">
        <v>0.4</v>
      </c>
      <c r="G221" s="209">
        <v>0.3</v>
      </c>
      <c r="H221" s="209">
        <v>17.600000000000001</v>
      </c>
      <c r="I221" s="209">
        <v>0.9</v>
      </c>
      <c r="J221" s="209">
        <v>79.3</v>
      </c>
      <c r="K221" s="209">
        <v>0.4</v>
      </c>
      <c r="L221" s="209">
        <v>54.4</v>
      </c>
      <c r="M221" s="189"/>
      <c r="N221" s="189"/>
      <c r="O221" s="189"/>
      <c r="P221" s="232"/>
      <c r="Q221" s="224"/>
      <c r="R221" s="294"/>
      <c r="S221" s="294"/>
      <c r="T221" s="294"/>
      <c r="U221" s="294"/>
      <c r="V221" s="294"/>
      <c r="W221" s="294"/>
      <c r="X221" s="294"/>
      <c r="Y221" s="294"/>
      <c r="Z221" s="294"/>
      <c r="AA221" s="294"/>
      <c r="AB221" s="294"/>
      <c r="AC221" s="294"/>
      <c r="AD221" s="294"/>
      <c r="AE221" s="294"/>
    </row>
    <row r="222" spans="1:31" ht="25.5">
      <c r="A222" s="203" t="s">
        <v>29</v>
      </c>
      <c r="B222" s="234" t="s">
        <v>44</v>
      </c>
      <c r="C222" s="234" t="s">
        <v>45</v>
      </c>
      <c r="D222" s="234" t="s">
        <v>46</v>
      </c>
      <c r="E222" s="234" t="s">
        <v>47</v>
      </c>
      <c r="F222" s="234" t="s">
        <v>48</v>
      </c>
      <c r="G222" s="234" t="s">
        <v>49</v>
      </c>
      <c r="H222" s="217"/>
      <c r="I222" s="328" t="s">
        <v>43</v>
      </c>
      <c r="J222" s="337"/>
      <c r="K222" s="217"/>
      <c r="L222" s="191"/>
      <c r="M222" s="189"/>
      <c r="N222" s="189"/>
      <c r="O222" s="189"/>
      <c r="P222" s="232"/>
      <c r="Q222" s="224"/>
      <c r="R222" s="294"/>
      <c r="S222" s="294"/>
      <c r="T222" s="294"/>
      <c r="U222" s="294"/>
      <c r="V222" s="294"/>
      <c r="W222" s="294"/>
      <c r="X222" s="294"/>
      <c r="Y222" s="294"/>
      <c r="Z222" s="294"/>
      <c r="AA222" s="294"/>
      <c r="AB222" s="294"/>
      <c r="AC222" s="294"/>
      <c r="AD222" s="294"/>
      <c r="AE222" s="294"/>
    </row>
    <row r="223" spans="1:31">
      <c r="A223" s="59" t="s">
        <v>27</v>
      </c>
      <c r="B223" s="209">
        <v>991.8</v>
      </c>
      <c r="C223" s="209">
        <v>176.8</v>
      </c>
      <c r="D223" s="209">
        <v>66</v>
      </c>
      <c r="E223" s="209">
        <v>349.3</v>
      </c>
      <c r="F223" s="227">
        <v>2.2000000000000002</v>
      </c>
      <c r="G223" s="209">
        <v>0.7</v>
      </c>
      <c r="H223" s="191"/>
      <c r="I223" s="330">
        <v>6.9</v>
      </c>
      <c r="J223" s="337"/>
      <c r="K223" s="217"/>
      <c r="L223" s="191"/>
      <c r="M223" s="189"/>
      <c r="N223" s="189"/>
      <c r="O223" s="189"/>
      <c r="P223" s="232"/>
      <c r="Q223" s="224"/>
      <c r="R223" s="294"/>
      <c r="S223" s="294"/>
      <c r="T223" s="294"/>
      <c r="U223" s="294"/>
      <c r="V223" s="294"/>
      <c r="W223" s="294"/>
      <c r="X223" s="294"/>
      <c r="Y223" s="294"/>
      <c r="Z223" s="294"/>
      <c r="AA223" s="294"/>
      <c r="AB223" s="294"/>
      <c r="AC223" s="294"/>
      <c r="AD223" s="294"/>
      <c r="AE223" s="294"/>
    </row>
    <row r="224" spans="1:31">
      <c r="A224" s="59" t="s">
        <v>25</v>
      </c>
      <c r="B224" s="209">
        <v>1039.5999999999999</v>
      </c>
      <c r="C224" s="209">
        <v>185.7</v>
      </c>
      <c r="D224" s="209">
        <v>74.3</v>
      </c>
      <c r="E224" s="209">
        <v>381.7</v>
      </c>
      <c r="F224" s="209">
        <v>2.4</v>
      </c>
      <c r="G224" s="209">
        <v>0.8</v>
      </c>
      <c r="H224" s="191"/>
      <c r="I224" s="330">
        <v>8.3000000000000007</v>
      </c>
      <c r="J224" s="337"/>
      <c r="K224" s="217"/>
      <c r="L224" s="191"/>
      <c r="M224" s="189"/>
      <c r="N224" s="189"/>
      <c r="O224" s="189"/>
      <c r="P224" s="232"/>
      <c r="Q224" s="224"/>
      <c r="R224" s="294"/>
      <c r="S224" s="294"/>
      <c r="T224" s="294"/>
      <c r="U224" s="294"/>
      <c r="V224" s="294"/>
      <c r="W224" s="294"/>
      <c r="X224" s="294"/>
      <c r="Y224" s="294"/>
      <c r="Z224" s="294"/>
      <c r="AA224" s="294"/>
      <c r="AB224" s="294"/>
      <c r="AC224" s="294"/>
      <c r="AD224" s="294"/>
      <c r="AE224" s="294"/>
    </row>
    <row r="225" spans="1:31">
      <c r="A225" s="59" t="s">
        <v>28</v>
      </c>
      <c r="B225" s="209">
        <v>1207.2</v>
      </c>
      <c r="C225" s="209">
        <v>193.9</v>
      </c>
      <c r="D225" s="209">
        <v>81.7</v>
      </c>
      <c r="E225" s="209">
        <v>411.2</v>
      </c>
      <c r="F225" s="209">
        <v>2.6</v>
      </c>
      <c r="G225" s="209">
        <v>0.8</v>
      </c>
      <c r="H225" s="191"/>
      <c r="I225" s="330">
        <v>9.3000000000000007</v>
      </c>
      <c r="J225" s="337"/>
      <c r="K225" s="217"/>
      <c r="L225" s="191"/>
      <c r="M225" s="189"/>
      <c r="N225" s="189"/>
      <c r="O225" s="189"/>
      <c r="P225" s="232"/>
      <c r="Q225" s="224"/>
      <c r="R225" s="294"/>
      <c r="S225" s="294"/>
      <c r="T225" s="294"/>
      <c r="U225" s="294"/>
      <c r="V225" s="294"/>
      <c r="W225" s="294"/>
      <c r="X225" s="294"/>
      <c r="Y225" s="294"/>
      <c r="Z225" s="294"/>
      <c r="AA225" s="294"/>
      <c r="AB225" s="294"/>
      <c r="AC225" s="294"/>
      <c r="AD225" s="294"/>
      <c r="AE225" s="294"/>
    </row>
    <row r="226" spans="1:31">
      <c r="A226" s="170"/>
      <c r="B226" s="196"/>
      <c r="C226" s="196"/>
      <c r="D226" s="196"/>
      <c r="E226" s="196"/>
      <c r="F226" s="196"/>
      <c r="G226" s="196"/>
      <c r="H226" s="191"/>
      <c r="I226" s="196"/>
      <c r="J226" s="196"/>
      <c r="K226" s="189"/>
      <c r="L226" s="190"/>
      <c r="M226" s="189"/>
      <c r="N226" s="189"/>
      <c r="O226" s="189"/>
      <c r="P226" s="232"/>
      <c r="Q226" s="235"/>
      <c r="R226" s="294"/>
      <c r="S226" s="294"/>
      <c r="T226" s="294"/>
      <c r="U226" s="294"/>
      <c r="V226" s="294"/>
      <c r="W226" s="294"/>
      <c r="X226" s="294"/>
      <c r="Y226" s="294"/>
      <c r="Z226" s="294"/>
      <c r="AA226" s="294"/>
      <c r="AB226" s="294"/>
      <c r="AC226" s="294"/>
      <c r="AD226" s="294"/>
      <c r="AE226" s="294"/>
    </row>
    <row r="227" spans="1:31">
      <c r="A227" s="200" t="s">
        <v>69</v>
      </c>
      <c r="B227" s="190"/>
      <c r="C227" s="190"/>
      <c r="D227" s="190"/>
      <c r="E227" s="190"/>
      <c r="F227" s="190"/>
      <c r="G227" s="190"/>
      <c r="H227" s="189"/>
      <c r="I227" s="189"/>
      <c r="J227" s="189"/>
      <c r="K227" s="189"/>
      <c r="L227" s="190"/>
      <c r="M227" s="189"/>
      <c r="N227" s="189"/>
      <c r="O227" s="189"/>
      <c r="P227" s="232"/>
      <c r="Q227" s="224"/>
      <c r="R227" s="294"/>
      <c r="S227" s="294"/>
      <c r="T227" s="294"/>
      <c r="U227" s="294"/>
      <c r="V227" s="294"/>
      <c r="W227" s="294"/>
      <c r="X227" s="294"/>
      <c r="Y227" s="294"/>
      <c r="Z227" s="294"/>
      <c r="AA227" s="294"/>
      <c r="AB227" s="294"/>
      <c r="AC227" s="294"/>
      <c r="AD227" s="294"/>
      <c r="AE227" s="294"/>
    </row>
    <row r="228" spans="1:31">
      <c r="A228" s="200" t="s">
        <v>16</v>
      </c>
      <c r="B228" s="190"/>
      <c r="C228" s="190"/>
      <c r="D228" s="190"/>
      <c r="E228" s="190"/>
      <c r="F228" s="231"/>
      <c r="G228" s="190"/>
      <c r="H228" s="190"/>
      <c r="I228" s="190"/>
      <c r="J228" s="190"/>
      <c r="K228" s="231"/>
      <c r="L228" s="190"/>
      <c r="M228" s="190"/>
      <c r="N228" s="190"/>
      <c r="O228" s="190"/>
      <c r="P228" s="236"/>
      <c r="Q228" s="224"/>
      <c r="R228" s="294"/>
      <c r="S228" s="294"/>
      <c r="T228" s="294"/>
      <c r="U228" s="294"/>
      <c r="V228" s="294"/>
      <c r="W228" s="294"/>
      <c r="X228" s="294"/>
      <c r="Y228" s="294"/>
      <c r="Z228" s="294"/>
      <c r="AA228" s="294"/>
      <c r="AB228" s="294"/>
      <c r="AC228" s="294"/>
      <c r="AD228" s="294"/>
      <c r="AE228" s="294"/>
    </row>
    <row r="229" spans="1:31">
      <c r="A229" s="83">
        <v>1</v>
      </c>
      <c r="B229" s="175">
        <v>2</v>
      </c>
      <c r="C229" s="175">
        <v>3</v>
      </c>
      <c r="D229" s="175">
        <v>4</v>
      </c>
      <c r="E229" s="175">
        <v>5</v>
      </c>
      <c r="F229" s="175">
        <v>6</v>
      </c>
      <c r="G229" s="175">
        <v>7</v>
      </c>
      <c r="H229" s="175">
        <v>8</v>
      </c>
      <c r="I229" s="175">
        <v>9</v>
      </c>
      <c r="J229" s="175">
        <v>10</v>
      </c>
      <c r="K229" s="175">
        <v>11</v>
      </c>
      <c r="L229" s="175">
        <v>12</v>
      </c>
      <c r="M229" s="175">
        <v>13</v>
      </c>
      <c r="N229" s="175">
        <v>14</v>
      </c>
      <c r="O229" s="175">
        <v>15</v>
      </c>
      <c r="P229" s="175">
        <v>16</v>
      </c>
      <c r="Q229" s="224"/>
      <c r="R229" s="294"/>
      <c r="S229" s="294"/>
      <c r="T229" s="294"/>
      <c r="U229" s="294"/>
      <c r="V229" s="294"/>
      <c r="W229" s="294"/>
      <c r="X229" s="294"/>
      <c r="Y229" s="294"/>
      <c r="Z229" s="294"/>
      <c r="AA229" s="294"/>
      <c r="AB229" s="294"/>
      <c r="AC229" s="294"/>
      <c r="AD229" s="294"/>
      <c r="AE229" s="294"/>
    </row>
    <row r="230" spans="1:31" ht="25.5">
      <c r="A230" s="126" t="s">
        <v>149</v>
      </c>
      <c r="B230" s="228">
        <v>200</v>
      </c>
      <c r="C230" s="226">
        <v>15.1</v>
      </c>
      <c r="D230" s="226">
        <v>5.7</v>
      </c>
      <c r="E230" s="226">
        <v>13.3</v>
      </c>
      <c r="F230" s="226">
        <v>320.89999999999998</v>
      </c>
      <c r="G230" s="228">
        <v>220</v>
      </c>
      <c r="H230" s="226">
        <v>18.5</v>
      </c>
      <c r="I230" s="226">
        <v>7.1</v>
      </c>
      <c r="J230" s="226">
        <v>16.3</v>
      </c>
      <c r="K230" s="226">
        <v>359.7</v>
      </c>
      <c r="L230" s="228">
        <v>250</v>
      </c>
      <c r="M230" s="226">
        <v>20.8</v>
      </c>
      <c r="N230" s="226">
        <v>8.4</v>
      </c>
      <c r="O230" s="226">
        <v>19</v>
      </c>
      <c r="P230" s="271">
        <v>363.9</v>
      </c>
      <c r="Q230" s="224"/>
      <c r="R230" s="294"/>
      <c r="S230" s="294"/>
      <c r="T230" s="294"/>
      <c r="U230" s="294"/>
      <c r="V230" s="294"/>
      <c r="W230" s="294"/>
      <c r="X230" s="294"/>
      <c r="Y230" s="294"/>
      <c r="Z230" s="294"/>
      <c r="AA230" s="294"/>
      <c r="AB230" s="294"/>
      <c r="AC230" s="294"/>
      <c r="AD230" s="294"/>
      <c r="AE230" s="294"/>
    </row>
    <row r="231" spans="1:31">
      <c r="A231" s="126" t="s">
        <v>90</v>
      </c>
      <c r="B231" s="219">
        <v>20</v>
      </c>
      <c r="C231" s="226">
        <v>15.1</v>
      </c>
      <c r="D231" s="218">
        <v>3.68</v>
      </c>
      <c r="E231" s="218">
        <v>1.8</v>
      </c>
      <c r="F231" s="218">
        <v>42</v>
      </c>
      <c r="G231" s="219">
        <v>20</v>
      </c>
      <c r="H231" s="218">
        <v>0.49</v>
      </c>
      <c r="I231" s="218">
        <v>3.68</v>
      </c>
      <c r="J231" s="218">
        <v>1.8</v>
      </c>
      <c r="K231" s="218">
        <v>42</v>
      </c>
      <c r="L231" s="219">
        <v>20</v>
      </c>
      <c r="M231" s="218">
        <v>0.49</v>
      </c>
      <c r="N231" s="218">
        <v>3.68</v>
      </c>
      <c r="O231" s="218">
        <v>1.8</v>
      </c>
      <c r="P231" s="220">
        <v>42</v>
      </c>
      <c r="Q231" s="224"/>
      <c r="R231" s="294"/>
      <c r="S231" s="294"/>
      <c r="T231" s="294"/>
      <c r="U231" s="294"/>
      <c r="V231" s="294"/>
      <c r="W231" s="294"/>
      <c r="X231" s="294"/>
      <c r="Y231" s="294"/>
      <c r="Z231" s="294"/>
      <c r="AA231" s="294"/>
      <c r="AB231" s="294"/>
      <c r="AC231" s="294"/>
      <c r="AD231" s="294"/>
      <c r="AE231" s="294"/>
    </row>
    <row r="232" spans="1:31" ht="25.5">
      <c r="A232" s="126" t="s">
        <v>186</v>
      </c>
      <c r="B232" s="219">
        <v>30</v>
      </c>
      <c r="C232" s="226">
        <v>15.1</v>
      </c>
      <c r="D232" s="218">
        <v>0.12</v>
      </c>
      <c r="E232" s="218">
        <v>4.08</v>
      </c>
      <c r="F232" s="218">
        <v>23.1</v>
      </c>
      <c r="G232" s="219">
        <v>30</v>
      </c>
      <c r="H232" s="218">
        <v>1.56</v>
      </c>
      <c r="I232" s="218">
        <v>0.12</v>
      </c>
      <c r="J232" s="218">
        <v>4.08</v>
      </c>
      <c r="K232" s="218">
        <v>23.1</v>
      </c>
      <c r="L232" s="219">
        <v>30</v>
      </c>
      <c r="M232" s="218">
        <v>1.56</v>
      </c>
      <c r="N232" s="218">
        <v>0.12</v>
      </c>
      <c r="O232" s="218">
        <v>4.08</v>
      </c>
      <c r="P232" s="220">
        <v>23.1</v>
      </c>
      <c r="Q232" s="224"/>
      <c r="R232" s="294"/>
      <c r="S232" s="294"/>
      <c r="T232" s="294"/>
      <c r="U232" s="294"/>
      <c r="V232" s="294"/>
      <c r="W232" s="294"/>
      <c r="X232" s="294"/>
      <c r="Y232" s="294"/>
      <c r="Z232" s="294"/>
      <c r="AA232" s="294"/>
      <c r="AB232" s="294"/>
      <c r="AC232" s="294"/>
      <c r="AD232" s="294"/>
      <c r="AE232" s="294"/>
    </row>
    <row r="233" spans="1:31">
      <c r="A233" s="59" t="s">
        <v>65</v>
      </c>
      <c r="B233" s="228">
        <v>200</v>
      </c>
      <c r="C233" s="226">
        <v>15.1</v>
      </c>
      <c r="D233" s="226">
        <v>0.4</v>
      </c>
      <c r="E233" s="226">
        <v>15.6</v>
      </c>
      <c r="F233" s="226">
        <v>68.5</v>
      </c>
      <c r="G233" s="228">
        <v>200</v>
      </c>
      <c r="H233" s="226">
        <v>0.3</v>
      </c>
      <c r="I233" s="226" t="s">
        <v>66</v>
      </c>
      <c r="J233" s="226">
        <v>16.899999999999999</v>
      </c>
      <c r="K233" s="226">
        <v>71.3</v>
      </c>
      <c r="L233" s="228">
        <v>200</v>
      </c>
      <c r="M233" s="226">
        <v>0.3</v>
      </c>
      <c r="N233" s="226" t="s">
        <v>66</v>
      </c>
      <c r="O233" s="226">
        <v>16.899999999999999</v>
      </c>
      <c r="P233" s="271">
        <v>71.3</v>
      </c>
      <c r="Q233" s="224"/>
      <c r="R233" s="294"/>
      <c r="S233" s="294"/>
      <c r="T233" s="294"/>
      <c r="U233" s="294"/>
      <c r="V233" s="294"/>
      <c r="W233" s="294"/>
      <c r="X233" s="294"/>
      <c r="Y233" s="294"/>
      <c r="Z233" s="294"/>
      <c r="AA233" s="294"/>
      <c r="AB233" s="294"/>
      <c r="AC233" s="294"/>
      <c r="AD233" s="294"/>
      <c r="AE233" s="294"/>
    </row>
    <row r="234" spans="1:31" ht="25.5">
      <c r="A234" s="59" t="s">
        <v>146</v>
      </c>
      <c r="B234" s="202">
        <v>30</v>
      </c>
      <c r="C234" s="226">
        <v>15.1</v>
      </c>
      <c r="D234" s="209">
        <v>0.3</v>
      </c>
      <c r="E234" s="209">
        <v>13.8</v>
      </c>
      <c r="F234" s="209">
        <v>67.5</v>
      </c>
      <c r="G234" s="202">
        <v>50</v>
      </c>
      <c r="H234" s="209">
        <v>3.7</v>
      </c>
      <c r="I234" s="209">
        <v>0.5</v>
      </c>
      <c r="J234" s="209">
        <v>22.9</v>
      </c>
      <c r="K234" s="209">
        <v>112.5</v>
      </c>
      <c r="L234" s="202">
        <v>50</v>
      </c>
      <c r="M234" s="209">
        <v>3.7</v>
      </c>
      <c r="N234" s="209">
        <v>0.5</v>
      </c>
      <c r="O234" s="209">
        <v>22.9</v>
      </c>
      <c r="P234" s="221">
        <v>112.5</v>
      </c>
      <c r="Q234" s="224"/>
      <c r="R234" s="294"/>
      <c r="S234" s="294"/>
      <c r="T234" s="294"/>
      <c r="U234" s="294"/>
      <c r="V234" s="294"/>
      <c r="W234" s="294"/>
      <c r="X234" s="294"/>
      <c r="Y234" s="294"/>
      <c r="Z234" s="294"/>
      <c r="AA234" s="294"/>
      <c r="AB234" s="294"/>
      <c r="AC234" s="294"/>
      <c r="AD234" s="294"/>
      <c r="AE234" s="294"/>
    </row>
    <row r="235" spans="1:31">
      <c r="A235" s="75" t="s">
        <v>5</v>
      </c>
      <c r="B235" s="202">
        <f t="shared" ref="B235:P235" si="17">SUM(B230:B234)</f>
        <v>480</v>
      </c>
      <c r="C235" s="226">
        <v>15.1</v>
      </c>
      <c r="D235" s="221">
        <f t="shared" si="17"/>
        <v>10.200000000000001</v>
      </c>
      <c r="E235" s="221">
        <f t="shared" si="17"/>
        <v>48.58</v>
      </c>
      <c r="F235" s="221">
        <f t="shared" si="17"/>
        <v>522</v>
      </c>
      <c r="G235" s="202">
        <f t="shared" si="17"/>
        <v>520</v>
      </c>
      <c r="H235" s="221">
        <f t="shared" si="17"/>
        <v>24.549999999999997</v>
      </c>
      <c r="I235" s="221">
        <f t="shared" si="17"/>
        <v>11.399999999999999</v>
      </c>
      <c r="J235" s="221">
        <f t="shared" si="17"/>
        <v>61.98</v>
      </c>
      <c r="K235" s="221">
        <f t="shared" si="17"/>
        <v>608.6</v>
      </c>
      <c r="L235" s="202">
        <f t="shared" si="17"/>
        <v>550</v>
      </c>
      <c r="M235" s="221">
        <f t="shared" si="17"/>
        <v>26.849999999999998</v>
      </c>
      <c r="N235" s="221">
        <f t="shared" si="17"/>
        <v>12.7</v>
      </c>
      <c r="O235" s="221">
        <f t="shared" si="17"/>
        <v>64.680000000000007</v>
      </c>
      <c r="P235" s="221">
        <f t="shared" si="17"/>
        <v>612.79999999999995</v>
      </c>
      <c r="Q235" s="224"/>
      <c r="R235" s="294"/>
      <c r="S235" s="294"/>
      <c r="T235" s="294"/>
      <c r="U235" s="294"/>
      <c r="V235" s="294"/>
      <c r="W235" s="294"/>
      <c r="X235" s="294"/>
      <c r="Y235" s="294"/>
      <c r="Z235" s="294"/>
      <c r="AA235" s="294"/>
      <c r="AB235" s="294"/>
      <c r="AC235" s="294"/>
      <c r="AD235" s="294"/>
      <c r="AE235" s="294"/>
    </row>
    <row r="236" spans="1:31">
      <c r="A236" s="76" t="s">
        <v>24</v>
      </c>
      <c r="B236" s="222"/>
      <c r="C236" s="226">
        <v>15.1</v>
      </c>
      <c r="D236" s="184">
        <f>D235*9/F235</f>
        <v>0.17586206896551726</v>
      </c>
      <c r="E236" s="184">
        <f>E235*4/F235</f>
        <v>0.3722605363984674</v>
      </c>
      <c r="F236" s="185">
        <f>F235/2100</f>
        <v>0.24857142857142858</v>
      </c>
      <c r="G236" s="223"/>
      <c r="H236" s="184">
        <f>H235*4/K235</f>
        <v>0.16135392704567858</v>
      </c>
      <c r="I236" s="184">
        <f>I235*9/K235</f>
        <v>0.16858363457114689</v>
      </c>
      <c r="J236" s="184">
        <f>J235*4/K235</f>
        <v>0.40736115675320406</v>
      </c>
      <c r="K236" s="185">
        <f>K235/2450</f>
        <v>0.24840816326530613</v>
      </c>
      <c r="L236" s="223"/>
      <c r="M236" s="184">
        <f>M235*4/P235</f>
        <v>0.17526109660574413</v>
      </c>
      <c r="N236" s="184">
        <f>N235*9/P235</f>
        <v>0.18652088772845954</v>
      </c>
      <c r="O236" s="184">
        <f>O235*4/P235</f>
        <v>0.42219321148825073</v>
      </c>
      <c r="P236" s="184">
        <f>P235/2400</f>
        <v>0.2553333333333333</v>
      </c>
      <c r="Q236" s="224"/>
      <c r="R236" s="294"/>
      <c r="S236" s="294"/>
      <c r="T236" s="294"/>
      <c r="U236" s="294"/>
      <c r="V236" s="294"/>
      <c r="W236" s="294"/>
      <c r="X236" s="294"/>
      <c r="Y236" s="294"/>
      <c r="Z236" s="294"/>
      <c r="AA236" s="294"/>
      <c r="AB236" s="294"/>
      <c r="AC236" s="294"/>
      <c r="AD236" s="294"/>
      <c r="AE236" s="294"/>
    </row>
    <row r="237" spans="1:31">
      <c r="A237" s="72"/>
      <c r="B237" s="231"/>
      <c r="C237" s="189"/>
      <c r="D237" s="189"/>
      <c r="E237" s="189"/>
      <c r="F237" s="189"/>
      <c r="G237" s="231"/>
      <c r="H237" s="189"/>
      <c r="I237" s="189"/>
      <c r="J237" s="189"/>
      <c r="K237" s="189"/>
      <c r="L237" s="231"/>
      <c r="M237" s="189"/>
      <c r="N237" s="189"/>
      <c r="O237" s="189"/>
      <c r="P237" s="232"/>
      <c r="Q237" s="224"/>
      <c r="R237" s="294"/>
      <c r="S237" s="294"/>
      <c r="T237" s="294"/>
      <c r="U237" s="294"/>
      <c r="V237" s="294"/>
      <c r="W237" s="294"/>
      <c r="X237" s="294"/>
      <c r="Y237" s="294"/>
      <c r="Z237" s="294"/>
      <c r="AA237" s="294"/>
      <c r="AB237" s="294"/>
      <c r="AC237" s="294"/>
      <c r="AD237" s="294"/>
      <c r="AE237" s="294"/>
    </row>
    <row r="238" spans="1:31" ht="25.5">
      <c r="A238" s="202" t="s">
        <v>26</v>
      </c>
      <c r="B238" s="202" t="s">
        <v>32</v>
      </c>
      <c r="C238" s="202" t="s">
        <v>33</v>
      </c>
      <c r="D238" s="202" t="s">
        <v>34</v>
      </c>
      <c r="E238" s="202" t="s">
        <v>35</v>
      </c>
      <c r="F238" s="202" t="s">
        <v>36</v>
      </c>
      <c r="G238" s="202" t="s">
        <v>37</v>
      </c>
      <c r="H238" s="202" t="s">
        <v>38</v>
      </c>
      <c r="I238" s="202" t="s">
        <v>39</v>
      </c>
      <c r="J238" s="202" t="s">
        <v>40</v>
      </c>
      <c r="K238" s="202" t="s">
        <v>41</v>
      </c>
      <c r="L238" s="202" t="s">
        <v>42</v>
      </c>
      <c r="M238" s="189"/>
      <c r="N238" s="198"/>
      <c r="O238" s="198"/>
      <c r="P238" s="198"/>
      <c r="Q238" s="224"/>
      <c r="R238" s="294"/>
      <c r="S238" s="294"/>
      <c r="T238" s="294"/>
      <c r="U238" s="294"/>
      <c r="V238" s="294"/>
      <c r="W238" s="294"/>
      <c r="X238" s="294"/>
      <c r="Y238" s="294"/>
      <c r="Z238" s="294"/>
      <c r="AA238" s="294"/>
      <c r="AB238" s="294"/>
      <c r="AC238" s="294"/>
      <c r="AD238" s="294"/>
      <c r="AE238" s="294"/>
    </row>
    <row r="239" spans="1:31">
      <c r="A239" s="59" t="s">
        <v>27</v>
      </c>
      <c r="B239" s="233">
        <v>255.7</v>
      </c>
      <c r="C239" s="233">
        <v>0.1</v>
      </c>
      <c r="D239" s="233">
        <v>2.2999999999999998</v>
      </c>
      <c r="E239" s="233">
        <v>104</v>
      </c>
      <c r="F239" s="233">
        <v>0.1</v>
      </c>
      <c r="G239" s="233">
        <v>0.3</v>
      </c>
      <c r="H239" s="233">
        <v>5.4</v>
      </c>
      <c r="I239" s="233">
        <v>0.3</v>
      </c>
      <c r="J239" s="233">
        <v>54.5</v>
      </c>
      <c r="K239" s="233">
        <v>1.2</v>
      </c>
      <c r="L239" s="233">
        <v>46.5</v>
      </c>
      <c r="M239" s="189"/>
      <c r="N239" s="224"/>
      <c r="O239" s="224"/>
      <c r="P239" s="224"/>
      <c r="Q239" s="224"/>
      <c r="R239" s="294"/>
      <c r="S239" s="294"/>
      <c r="T239" s="294"/>
      <c r="U239" s="294"/>
      <c r="V239" s="294"/>
      <c r="W239" s="294"/>
      <c r="X239" s="294"/>
      <c r="Y239" s="294"/>
      <c r="Z239" s="294"/>
      <c r="AA239" s="294"/>
      <c r="AB239" s="294"/>
      <c r="AC239" s="294"/>
      <c r="AD239" s="294"/>
      <c r="AE239" s="294"/>
    </row>
    <row r="240" spans="1:31" ht="16.149999999999999" customHeight="1">
      <c r="A240" s="59" t="s">
        <v>25</v>
      </c>
      <c r="B240" s="233">
        <v>297</v>
      </c>
      <c r="C240" s="233">
        <v>0.1</v>
      </c>
      <c r="D240" s="233">
        <v>2.9</v>
      </c>
      <c r="E240" s="233">
        <v>134.6</v>
      </c>
      <c r="F240" s="233">
        <v>0.2</v>
      </c>
      <c r="G240" s="233">
        <v>0.3</v>
      </c>
      <c r="H240" s="233">
        <v>6.8</v>
      </c>
      <c r="I240" s="233">
        <v>0.5</v>
      </c>
      <c r="J240" s="233">
        <v>67.5</v>
      </c>
      <c r="K240" s="233">
        <v>1.4</v>
      </c>
      <c r="L240" s="233">
        <v>59.5</v>
      </c>
      <c r="M240" s="189"/>
      <c r="N240" s="224"/>
      <c r="O240" s="224"/>
      <c r="P240" s="224"/>
      <c r="Q240" s="224"/>
      <c r="R240" s="294"/>
      <c r="S240" s="294"/>
      <c r="T240" s="294"/>
      <c r="U240" s="294"/>
      <c r="V240" s="294"/>
      <c r="W240" s="294"/>
      <c r="X240" s="294"/>
      <c r="Y240" s="294"/>
      <c r="Z240" s="294"/>
      <c r="AA240" s="294"/>
      <c r="AB240" s="294"/>
      <c r="AC240" s="294"/>
      <c r="AD240" s="294"/>
      <c r="AE240" s="294"/>
    </row>
    <row r="241" spans="1:31" ht="15.4" customHeight="1">
      <c r="A241" s="59" t="s">
        <v>28</v>
      </c>
      <c r="B241" s="233">
        <v>432.8</v>
      </c>
      <c r="C241" s="233">
        <v>0.1</v>
      </c>
      <c r="D241" s="233">
        <v>3.4</v>
      </c>
      <c r="E241" s="233">
        <v>158.19999999999999</v>
      </c>
      <c r="F241" s="233">
        <v>0.3</v>
      </c>
      <c r="G241" s="233">
        <v>0.4</v>
      </c>
      <c r="H241" s="233">
        <v>10.8</v>
      </c>
      <c r="I241" s="233">
        <v>0.9</v>
      </c>
      <c r="J241" s="233">
        <v>67.5</v>
      </c>
      <c r="K241" s="233">
        <v>2.2000000000000002</v>
      </c>
      <c r="L241" s="233">
        <v>43.8</v>
      </c>
      <c r="M241" s="189"/>
      <c r="N241" s="224"/>
      <c r="O241" s="224"/>
      <c r="P241" s="224"/>
      <c r="Q241" s="224"/>
      <c r="R241" s="294"/>
      <c r="S241" s="294"/>
      <c r="T241" s="294"/>
      <c r="U241" s="294"/>
      <c r="V241" s="294"/>
      <c r="W241" s="294"/>
      <c r="X241" s="294"/>
      <c r="Y241" s="294"/>
      <c r="Z241" s="294"/>
      <c r="AA241" s="294"/>
      <c r="AB241" s="294"/>
      <c r="AC241" s="294"/>
      <c r="AD241" s="294"/>
      <c r="AE241" s="294"/>
    </row>
    <row r="242" spans="1:31" ht="25.5" customHeight="1">
      <c r="A242" s="202" t="s">
        <v>29</v>
      </c>
      <c r="B242" s="202" t="s">
        <v>44</v>
      </c>
      <c r="C242" s="202" t="s">
        <v>45</v>
      </c>
      <c r="D242" s="202" t="s">
        <v>46</v>
      </c>
      <c r="E242" s="202" t="s">
        <v>47</v>
      </c>
      <c r="F242" s="202" t="s">
        <v>48</v>
      </c>
      <c r="G242" s="202" t="s">
        <v>49</v>
      </c>
      <c r="H242" s="189"/>
      <c r="I242" s="326" t="s">
        <v>43</v>
      </c>
      <c r="J242" s="337"/>
      <c r="K242" s="189"/>
      <c r="L242" s="190"/>
      <c r="M242" s="189"/>
      <c r="N242" s="198"/>
      <c r="O242" s="198"/>
      <c r="P242" s="198"/>
      <c r="Q242" s="224"/>
      <c r="R242" s="294"/>
      <c r="S242" s="294"/>
      <c r="T242" s="294"/>
      <c r="U242" s="294"/>
      <c r="V242" s="294"/>
      <c r="W242" s="294"/>
      <c r="X242" s="294"/>
      <c r="Y242" s="294"/>
      <c r="Z242" s="294"/>
      <c r="AA242" s="294"/>
      <c r="AB242" s="294"/>
      <c r="AC242" s="294"/>
      <c r="AD242" s="294"/>
      <c r="AE242" s="294"/>
    </row>
    <row r="243" spans="1:31" ht="15.4" customHeight="1">
      <c r="A243" s="59" t="s">
        <v>27</v>
      </c>
      <c r="B243" s="233">
        <v>749.6</v>
      </c>
      <c r="C243" s="233">
        <v>188.6</v>
      </c>
      <c r="D243" s="233">
        <v>52.8</v>
      </c>
      <c r="E243" s="233">
        <v>247.1</v>
      </c>
      <c r="F243" s="233">
        <v>2.7</v>
      </c>
      <c r="G243" s="233">
        <v>0.3</v>
      </c>
      <c r="H243" s="191"/>
      <c r="I243" s="330">
        <v>6.2</v>
      </c>
      <c r="J243" s="337"/>
      <c r="K243" s="189"/>
      <c r="L243" s="190"/>
      <c r="M243" s="189"/>
      <c r="N243" s="224"/>
      <c r="O243" s="224"/>
      <c r="P243" s="224"/>
      <c r="Q243" s="224"/>
      <c r="R243" s="294"/>
      <c r="S243" s="294"/>
      <c r="T243" s="294"/>
      <c r="U243" s="294"/>
      <c r="V243" s="294"/>
      <c r="W243" s="294"/>
      <c r="X243" s="294"/>
      <c r="Y243" s="294"/>
      <c r="Z243" s="294"/>
      <c r="AA243" s="294"/>
      <c r="AB243" s="294"/>
      <c r="AC243" s="294"/>
      <c r="AD243" s="294"/>
      <c r="AE243" s="294"/>
    </row>
    <row r="244" spans="1:31" ht="15.4" customHeight="1">
      <c r="A244" s="59" t="s">
        <v>25</v>
      </c>
      <c r="B244" s="233">
        <v>901</v>
      </c>
      <c r="C244" s="233">
        <v>210.9</v>
      </c>
      <c r="D244" s="233">
        <v>65.8</v>
      </c>
      <c r="E244" s="233">
        <v>302.10000000000002</v>
      </c>
      <c r="F244" s="233">
        <v>3.4</v>
      </c>
      <c r="G244" s="233">
        <v>0.4</v>
      </c>
      <c r="H244" s="191"/>
      <c r="I244" s="330">
        <v>8.3000000000000007</v>
      </c>
      <c r="J244" s="337"/>
      <c r="K244" s="189"/>
      <c r="L244" s="190"/>
      <c r="M244" s="189"/>
      <c r="N244" s="224"/>
      <c r="O244" s="224"/>
      <c r="P244" s="224"/>
      <c r="Q244" s="224"/>
      <c r="R244" s="294"/>
      <c r="S244" s="294"/>
      <c r="T244" s="294"/>
      <c r="U244" s="294"/>
      <c r="V244" s="294"/>
      <c r="W244" s="294"/>
      <c r="X244" s="294"/>
      <c r="Y244" s="294"/>
      <c r="Z244" s="294"/>
      <c r="AA244" s="294"/>
      <c r="AB244" s="294"/>
      <c r="AC244" s="294"/>
      <c r="AD244" s="294"/>
      <c r="AE244" s="294"/>
    </row>
    <row r="245" spans="1:31" ht="15" customHeight="1">
      <c r="A245" s="59" t="s">
        <v>28</v>
      </c>
      <c r="B245" s="233">
        <v>1101.7</v>
      </c>
      <c r="C245" s="233">
        <v>220.4</v>
      </c>
      <c r="D245" s="233">
        <v>77.099999999999994</v>
      </c>
      <c r="E245" s="233">
        <v>372.3</v>
      </c>
      <c r="F245" s="233">
        <v>3.7</v>
      </c>
      <c r="G245" s="233">
        <v>0.5</v>
      </c>
      <c r="H245" s="191"/>
      <c r="I245" s="330">
        <v>9.1</v>
      </c>
      <c r="J245" s="337"/>
      <c r="K245" s="189"/>
      <c r="L245" s="190"/>
      <c r="M245" s="189"/>
      <c r="N245" s="224"/>
      <c r="O245" s="224"/>
      <c r="P245" s="224"/>
      <c r="Q245" s="224"/>
      <c r="R245" s="294"/>
      <c r="S245" s="294"/>
      <c r="T245" s="294"/>
      <c r="U245" s="294"/>
      <c r="V245" s="294"/>
      <c r="W245" s="294"/>
      <c r="X245" s="294"/>
      <c r="Y245" s="294"/>
      <c r="Z245" s="294"/>
      <c r="AA245" s="294"/>
      <c r="AB245" s="294"/>
      <c r="AC245" s="294"/>
      <c r="AD245" s="294"/>
      <c r="AE245" s="294"/>
    </row>
    <row r="246" spans="1:31">
      <c r="A246" s="200" t="s">
        <v>69</v>
      </c>
      <c r="B246" s="190"/>
      <c r="C246" s="190"/>
      <c r="D246" s="190"/>
      <c r="E246" s="190"/>
      <c r="F246" s="190"/>
      <c r="G246" s="190"/>
      <c r="H246" s="189"/>
      <c r="I246" s="189"/>
      <c r="J246" s="189"/>
      <c r="K246" s="189"/>
      <c r="L246" s="190"/>
      <c r="M246" s="189"/>
      <c r="N246" s="189"/>
      <c r="O246" s="189"/>
      <c r="P246" s="232"/>
      <c r="Q246" s="224"/>
      <c r="R246" s="294"/>
      <c r="S246" s="294"/>
      <c r="T246" s="294"/>
      <c r="U246" s="294"/>
      <c r="V246" s="294"/>
      <c r="W246" s="294"/>
      <c r="X246" s="294"/>
      <c r="Y246" s="294"/>
      <c r="Z246" s="294"/>
      <c r="AA246" s="294"/>
      <c r="AB246" s="294"/>
      <c r="AC246" s="294"/>
      <c r="AD246" s="294"/>
      <c r="AE246" s="294"/>
    </row>
    <row r="247" spans="1:31">
      <c r="A247" s="200" t="s">
        <v>17</v>
      </c>
      <c r="B247" s="242"/>
      <c r="C247" s="242"/>
      <c r="D247" s="242"/>
      <c r="E247" s="242"/>
      <c r="F247" s="242"/>
      <c r="G247" s="242"/>
      <c r="H247" s="242"/>
      <c r="I247" s="242"/>
      <c r="J247" s="242"/>
      <c r="K247" s="242"/>
      <c r="L247" s="242"/>
      <c r="M247" s="242"/>
      <c r="N247" s="242"/>
      <c r="O247" s="242"/>
      <c r="P247" s="224"/>
      <c r="Q247" s="224"/>
      <c r="R247" s="294"/>
      <c r="S247" s="294"/>
      <c r="T247" s="294"/>
      <c r="U247" s="294"/>
      <c r="V247" s="294"/>
      <c r="W247" s="294"/>
      <c r="X247" s="294"/>
      <c r="Y247" s="294"/>
      <c r="Z247" s="294"/>
      <c r="AA247" s="294"/>
      <c r="AB247" s="294"/>
      <c r="AC247" s="294"/>
      <c r="AD247" s="294"/>
      <c r="AE247" s="294"/>
    </row>
    <row r="248" spans="1:31">
      <c r="A248" s="83">
        <v>1</v>
      </c>
      <c r="B248" s="175">
        <v>2</v>
      </c>
      <c r="C248" s="175">
        <v>3</v>
      </c>
      <c r="D248" s="175">
        <v>4</v>
      </c>
      <c r="E248" s="175">
        <v>5</v>
      </c>
      <c r="F248" s="175">
        <v>6</v>
      </c>
      <c r="G248" s="175">
        <v>7</v>
      </c>
      <c r="H248" s="175">
        <v>8</v>
      </c>
      <c r="I248" s="175">
        <v>9</v>
      </c>
      <c r="J248" s="175">
        <v>10</v>
      </c>
      <c r="K248" s="175">
        <v>11</v>
      </c>
      <c r="L248" s="175">
        <v>12</v>
      </c>
      <c r="M248" s="175">
        <v>13</v>
      </c>
      <c r="N248" s="175">
        <v>14</v>
      </c>
      <c r="O248" s="175">
        <v>15</v>
      </c>
      <c r="P248" s="175">
        <v>16</v>
      </c>
      <c r="Q248" s="224"/>
      <c r="R248" s="294"/>
      <c r="S248" s="294"/>
      <c r="T248" s="294"/>
      <c r="U248" s="294"/>
      <c r="V248" s="294"/>
      <c r="W248" s="294"/>
      <c r="X248" s="294"/>
      <c r="Y248" s="294"/>
      <c r="Z248" s="294"/>
      <c r="AA248" s="294"/>
      <c r="AB248" s="294"/>
      <c r="AC248" s="294"/>
      <c r="AD248" s="294"/>
      <c r="AE248" s="294"/>
    </row>
    <row r="249" spans="1:31" ht="15" customHeight="1">
      <c r="A249" s="13" t="s">
        <v>203</v>
      </c>
      <c r="B249" s="176">
        <v>120</v>
      </c>
      <c r="C249" s="177">
        <v>0.49</v>
      </c>
      <c r="D249" s="177">
        <v>3.09</v>
      </c>
      <c r="E249" s="177">
        <v>4.2300000000000004</v>
      </c>
      <c r="F249" s="177">
        <v>46.66</v>
      </c>
      <c r="G249" s="176">
        <v>80</v>
      </c>
      <c r="H249" s="177">
        <v>0.7</v>
      </c>
      <c r="I249" s="177">
        <v>4.1100000000000003</v>
      </c>
      <c r="J249" s="177">
        <v>5.74</v>
      </c>
      <c r="K249" s="177">
        <v>62.76</v>
      </c>
      <c r="L249" s="176">
        <v>100</v>
      </c>
      <c r="M249" s="177">
        <v>0.83</v>
      </c>
      <c r="N249" s="177">
        <v>5.13</v>
      </c>
      <c r="O249" s="177">
        <v>7.04</v>
      </c>
      <c r="P249" s="177">
        <v>77.64</v>
      </c>
      <c r="Q249" s="224"/>
      <c r="R249" s="294"/>
      <c r="S249" s="294"/>
      <c r="T249" s="294"/>
      <c r="U249" s="294"/>
      <c r="V249" s="294"/>
      <c r="W249" s="294"/>
      <c r="X249" s="294"/>
      <c r="Y249" s="294"/>
      <c r="Z249" s="294"/>
      <c r="AA249" s="294"/>
      <c r="AB249" s="294"/>
      <c r="AC249" s="294"/>
      <c r="AD249" s="294"/>
      <c r="AE249" s="294"/>
    </row>
    <row r="250" spans="1:31" ht="16.149999999999999" customHeight="1">
      <c r="A250" s="13" t="s">
        <v>150</v>
      </c>
      <c r="B250" s="228">
        <v>70</v>
      </c>
      <c r="C250" s="272">
        <v>26.3</v>
      </c>
      <c r="D250" s="272">
        <v>7.8</v>
      </c>
      <c r="E250" s="272">
        <v>4.4000000000000004</v>
      </c>
      <c r="F250" s="272">
        <v>193</v>
      </c>
      <c r="G250" s="273">
        <v>90</v>
      </c>
      <c r="H250" s="272">
        <v>28.5</v>
      </c>
      <c r="I250" s="272">
        <v>9.5</v>
      </c>
      <c r="J250" s="272">
        <v>6.2</v>
      </c>
      <c r="K250" s="272">
        <v>224.3</v>
      </c>
      <c r="L250" s="273">
        <v>100</v>
      </c>
      <c r="M250" s="272">
        <v>30.2</v>
      </c>
      <c r="N250" s="272">
        <v>10.1</v>
      </c>
      <c r="O250" s="272">
        <v>8.9</v>
      </c>
      <c r="P250" s="272">
        <v>247.3</v>
      </c>
      <c r="Q250" s="224"/>
      <c r="R250" s="294"/>
      <c r="S250" s="294"/>
      <c r="T250" s="294"/>
      <c r="U250" s="294"/>
      <c r="V250" s="294"/>
      <c r="W250" s="294"/>
      <c r="X250" s="294"/>
      <c r="Y250" s="294"/>
      <c r="Z250" s="294"/>
      <c r="AA250" s="294"/>
      <c r="AB250" s="294"/>
      <c r="AC250" s="294"/>
      <c r="AD250" s="294"/>
      <c r="AE250" s="294"/>
    </row>
    <row r="251" spans="1:31" ht="25.9" customHeight="1">
      <c r="A251" s="59" t="s">
        <v>83</v>
      </c>
      <c r="B251" s="202">
        <v>130</v>
      </c>
      <c r="C251" s="225">
        <v>5.68</v>
      </c>
      <c r="D251" s="226">
        <v>5.73</v>
      </c>
      <c r="E251" s="226">
        <v>28.71</v>
      </c>
      <c r="F251" s="226">
        <v>205.41</v>
      </c>
      <c r="G251" s="202">
        <v>150</v>
      </c>
      <c r="H251" s="225">
        <v>6.55</v>
      </c>
      <c r="I251" s="226">
        <v>5.97</v>
      </c>
      <c r="J251" s="226">
        <v>33.08</v>
      </c>
      <c r="K251" s="226">
        <v>231.03</v>
      </c>
      <c r="L251" s="202">
        <v>180</v>
      </c>
      <c r="M251" s="225">
        <v>7.77</v>
      </c>
      <c r="N251" s="226">
        <v>6.31</v>
      </c>
      <c r="O251" s="226">
        <v>39.32</v>
      </c>
      <c r="P251" s="226">
        <v>267.63</v>
      </c>
      <c r="Q251" s="224"/>
      <c r="R251" s="294"/>
      <c r="S251" s="294"/>
      <c r="T251" s="294"/>
      <c r="U251" s="294"/>
      <c r="V251" s="294"/>
      <c r="W251" s="294"/>
      <c r="X251" s="294"/>
      <c r="Y251" s="294"/>
      <c r="Z251" s="294"/>
      <c r="AA251" s="294"/>
      <c r="AB251" s="294"/>
      <c r="AC251" s="294"/>
      <c r="AD251" s="294"/>
      <c r="AE251" s="294"/>
    </row>
    <row r="252" spans="1:31" ht="18" customHeight="1">
      <c r="A252" s="13" t="s">
        <v>72</v>
      </c>
      <c r="B252" s="228">
        <v>200</v>
      </c>
      <c r="C252" s="258">
        <v>1.2</v>
      </c>
      <c r="D252" s="258">
        <v>0.2</v>
      </c>
      <c r="E252" s="258">
        <v>8.1999999999999993</v>
      </c>
      <c r="F252" s="258">
        <v>42.8</v>
      </c>
      <c r="G252" s="274">
        <v>200</v>
      </c>
      <c r="H252" s="258">
        <v>1.2</v>
      </c>
      <c r="I252" s="258">
        <v>0.2</v>
      </c>
      <c r="J252" s="258">
        <v>8.1999999999999993</v>
      </c>
      <c r="K252" s="258">
        <v>42.8</v>
      </c>
      <c r="L252" s="274">
        <v>200</v>
      </c>
      <c r="M252" s="258">
        <v>1.2</v>
      </c>
      <c r="N252" s="258">
        <v>0.2</v>
      </c>
      <c r="O252" s="258">
        <v>8.1999999999999993</v>
      </c>
      <c r="P252" s="258">
        <v>42.8</v>
      </c>
      <c r="Q252" s="224"/>
      <c r="R252" s="294"/>
      <c r="S252" s="294"/>
      <c r="T252" s="294"/>
      <c r="U252" s="294"/>
      <c r="V252" s="294"/>
      <c r="W252" s="294"/>
      <c r="X252" s="294"/>
      <c r="Y252" s="294"/>
      <c r="Z252" s="294"/>
      <c r="AA252" s="294"/>
      <c r="AB252" s="294"/>
      <c r="AC252" s="294"/>
      <c r="AD252" s="294"/>
      <c r="AE252" s="294"/>
    </row>
    <row r="253" spans="1:31" ht="25.5">
      <c r="A253" s="13" t="s">
        <v>146</v>
      </c>
      <c r="B253" s="176">
        <v>30</v>
      </c>
      <c r="C253" s="177">
        <v>2.2000000000000002</v>
      </c>
      <c r="D253" s="177">
        <v>0.3</v>
      </c>
      <c r="E253" s="177">
        <v>13.8</v>
      </c>
      <c r="F253" s="177">
        <v>67.5</v>
      </c>
      <c r="G253" s="176">
        <v>50</v>
      </c>
      <c r="H253" s="177">
        <v>3</v>
      </c>
      <c r="I253" s="177">
        <v>0.4</v>
      </c>
      <c r="J253" s="177">
        <v>18.3</v>
      </c>
      <c r="K253" s="177">
        <v>90</v>
      </c>
      <c r="L253" s="176">
        <v>50</v>
      </c>
      <c r="M253" s="177">
        <v>3</v>
      </c>
      <c r="N253" s="177">
        <v>0.4</v>
      </c>
      <c r="O253" s="177">
        <v>18.3</v>
      </c>
      <c r="P253" s="177">
        <v>90</v>
      </c>
      <c r="Q253" s="224"/>
      <c r="R253" s="294"/>
      <c r="S253" s="294"/>
      <c r="T253" s="294"/>
      <c r="U253" s="294"/>
      <c r="V253" s="294"/>
      <c r="W253" s="294"/>
      <c r="X253" s="294"/>
      <c r="Y253" s="294"/>
      <c r="Z253" s="294"/>
      <c r="AA253" s="294"/>
      <c r="AB253" s="294"/>
      <c r="AC253" s="294"/>
      <c r="AD253" s="294"/>
      <c r="AE253" s="294"/>
    </row>
    <row r="254" spans="1:31" ht="15" customHeight="1">
      <c r="A254" s="70" t="s">
        <v>5</v>
      </c>
      <c r="B254" s="180"/>
      <c r="C254" s="181">
        <f>SUM(C249:C253)</f>
        <v>35.870000000000005</v>
      </c>
      <c r="D254" s="181">
        <f>SUM(D249:D253)</f>
        <v>17.12</v>
      </c>
      <c r="E254" s="181">
        <f>SUM(E249:E253)</f>
        <v>59.34</v>
      </c>
      <c r="F254" s="181">
        <f>SUM(F249:F253)</f>
        <v>555.37</v>
      </c>
      <c r="G254" s="180"/>
      <c r="H254" s="181">
        <f>SUM(H249:H253)</f>
        <v>39.950000000000003</v>
      </c>
      <c r="I254" s="181">
        <f>SUM(I249:I253)</f>
        <v>20.179999999999996</v>
      </c>
      <c r="J254" s="181">
        <f>SUM(J249:J253)</f>
        <v>71.52</v>
      </c>
      <c r="K254" s="181">
        <f>SUM(K249:K253)</f>
        <v>650.89</v>
      </c>
      <c r="L254" s="180"/>
      <c r="M254" s="181">
        <f>SUM(M249:M253)</f>
        <v>43</v>
      </c>
      <c r="N254" s="181">
        <f>SUM(N249:N253)</f>
        <v>22.139999999999997</v>
      </c>
      <c r="O254" s="181">
        <f>SUM(O249:O253)</f>
        <v>81.760000000000005</v>
      </c>
      <c r="P254" s="181">
        <f>SUM(P249:P253)</f>
        <v>725.36999999999989</v>
      </c>
      <c r="Q254" s="224"/>
      <c r="R254" s="294"/>
      <c r="S254" s="294"/>
      <c r="T254" s="294"/>
      <c r="U254" s="294"/>
      <c r="V254" s="294"/>
      <c r="W254" s="294"/>
      <c r="X254" s="294"/>
      <c r="Y254" s="294"/>
      <c r="Z254" s="294"/>
      <c r="AA254" s="294"/>
      <c r="AB254" s="294"/>
      <c r="AC254" s="294"/>
      <c r="AD254" s="294"/>
      <c r="AE254" s="294"/>
    </row>
    <row r="255" spans="1:31">
      <c r="A255" s="71" t="s">
        <v>24</v>
      </c>
      <c r="B255" s="194"/>
      <c r="C255" s="184">
        <f>C254*4/F254</f>
        <v>0.25835028899652485</v>
      </c>
      <c r="D255" s="184">
        <f>D254*9/F254</f>
        <v>0.27743666384572452</v>
      </c>
      <c r="E255" s="184">
        <f>E254*4/F254</f>
        <v>0.42739074851000236</v>
      </c>
      <c r="F255" s="184">
        <f>F254/2100</f>
        <v>0.26446190476190479</v>
      </c>
      <c r="G255" s="194"/>
      <c r="H255" s="184">
        <f>H254*4/K254</f>
        <v>0.24550999400820417</v>
      </c>
      <c r="I255" s="184">
        <f>I254*9/K254</f>
        <v>0.27903332360306654</v>
      </c>
      <c r="J255" s="184">
        <f>J254*4/K254</f>
        <v>0.4395212708752631</v>
      </c>
      <c r="K255" s="184">
        <f>K254/2450</f>
        <v>0.26566938775510202</v>
      </c>
      <c r="L255" s="194"/>
      <c r="M255" s="184">
        <f>M254*4/P254</f>
        <v>0.23712036615796081</v>
      </c>
      <c r="N255" s="184">
        <f>N254*9/P254</f>
        <v>0.27470118698043755</v>
      </c>
      <c r="O255" s="184">
        <f>O254*4/P254</f>
        <v>0.45085956132732269</v>
      </c>
      <c r="P255" s="184">
        <f>P254/2700</f>
        <v>0.26865555555555554</v>
      </c>
      <c r="Q255" s="224"/>
      <c r="R255" s="294"/>
      <c r="S255" s="294"/>
      <c r="T255" s="294"/>
      <c r="U255" s="294"/>
      <c r="V255" s="294"/>
      <c r="W255" s="294"/>
      <c r="X255" s="294"/>
      <c r="Y255" s="294"/>
      <c r="Z255" s="294"/>
      <c r="AA255" s="294"/>
      <c r="AB255" s="294"/>
      <c r="AC255" s="294"/>
      <c r="AD255" s="294"/>
      <c r="AE255" s="294"/>
    </row>
    <row r="256" spans="1:31">
      <c r="A256" s="72"/>
      <c r="B256" s="231"/>
      <c r="C256" s="189"/>
      <c r="D256" s="189"/>
      <c r="E256" s="189"/>
      <c r="F256" s="189"/>
      <c r="G256" s="231"/>
      <c r="H256" s="189"/>
      <c r="I256" s="189"/>
      <c r="J256" s="189"/>
      <c r="K256" s="189"/>
      <c r="L256" s="231"/>
      <c r="M256" s="189"/>
      <c r="N256" s="189"/>
      <c r="O256" s="189"/>
      <c r="P256" s="232"/>
      <c r="Q256" s="224"/>
      <c r="R256" s="294"/>
      <c r="S256" s="294"/>
      <c r="T256" s="294"/>
      <c r="U256" s="294"/>
      <c r="V256" s="294"/>
      <c r="W256" s="294"/>
      <c r="X256" s="294"/>
      <c r="Y256" s="294"/>
      <c r="Z256" s="294"/>
      <c r="AA256" s="294"/>
      <c r="AB256" s="294"/>
      <c r="AC256" s="294"/>
      <c r="AD256" s="294"/>
      <c r="AE256" s="294"/>
    </row>
    <row r="257" spans="1:31" ht="25.5">
      <c r="A257" s="176" t="s">
        <v>26</v>
      </c>
      <c r="B257" s="176" t="s">
        <v>32</v>
      </c>
      <c r="C257" s="176" t="s">
        <v>33</v>
      </c>
      <c r="D257" s="176" t="s">
        <v>34</v>
      </c>
      <c r="E257" s="176" t="s">
        <v>35</v>
      </c>
      <c r="F257" s="176" t="s">
        <v>36</v>
      </c>
      <c r="G257" s="176" t="s">
        <v>37</v>
      </c>
      <c r="H257" s="176" t="s">
        <v>38</v>
      </c>
      <c r="I257" s="176" t="s">
        <v>39</v>
      </c>
      <c r="J257" s="176" t="s">
        <v>40</v>
      </c>
      <c r="K257" s="176" t="s">
        <v>41</v>
      </c>
      <c r="L257" s="176" t="s">
        <v>42</v>
      </c>
      <c r="M257" s="189"/>
      <c r="N257" s="189"/>
      <c r="O257" s="189"/>
      <c r="P257" s="232"/>
      <c r="Q257" s="224"/>
      <c r="R257" s="294"/>
      <c r="S257" s="294"/>
      <c r="T257" s="294"/>
      <c r="U257" s="294"/>
      <c r="V257" s="294"/>
      <c r="W257" s="294"/>
      <c r="X257" s="294"/>
      <c r="Y257" s="294"/>
      <c r="Z257" s="294"/>
      <c r="AA257" s="294"/>
      <c r="AB257" s="294"/>
      <c r="AC257" s="294"/>
      <c r="AD257" s="294"/>
      <c r="AE257" s="294"/>
    </row>
    <row r="258" spans="1:31">
      <c r="A258" s="13" t="s">
        <v>27</v>
      </c>
      <c r="B258" s="177">
        <v>943.91</v>
      </c>
      <c r="C258" s="177">
        <v>0.62</v>
      </c>
      <c r="D258" s="177">
        <v>5.64</v>
      </c>
      <c r="E258" s="177">
        <v>67.45</v>
      </c>
      <c r="F258" s="177">
        <v>0.15</v>
      </c>
      <c r="G258" s="177">
        <v>0.35</v>
      </c>
      <c r="H258" s="177">
        <v>14.46</v>
      </c>
      <c r="I258" s="177">
        <v>0.61</v>
      </c>
      <c r="J258" s="177">
        <v>67.209999999999994</v>
      </c>
      <c r="K258" s="177">
        <v>1.1599999999999999</v>
      </c>
      <c r="L258" s="177">
        <v>370.57</v>
      </c>
      <c r="M258" s="189"/>
      <c r="N258" s="189"/>
      <c r="O258" s="189"/>
      <c r="P258" s="232"/>
      <c r="Q258" s="224"/>
      <c r="R258" s="294"/>
      <c r="S258" s="294"/>
      <c r="T258" s="294"/>
      <c r="U258" s="294"/>
      <c r="V258" s="294"/>
      <c r="W258" s="294"/>
      <c r="X258" s="294"/>
      <c r="Y258" s="294"/>
      <c r="Z258" s="294"/>
      <c r="AA258" s="294"/>
      <c r="AB258" s="294"/>
      <c r="AC258" s="294"/>
      <c r="AD258" s="294"/>
      <c r="AE258" s="294"/>
    </row>
    <row r="259" spans="1:31">
      <c r="A259" s="13" t="s">
        <v>25</v>
      </c>
      <c r="B259" s="177">
        <v>1030.1300000000001</v>
      </c>
      <c r="C259" s="177">
        <v>0.69</v>
      </c>
      <c r="D259" s="177">
        <v>6.64</v>
      </c>
      <c r="E259" s="177">
        <v>82.86</v>
      </c>
      <c r="F259" s="177">
        <v>0.27</v>
      </c>
      <c r="G259" s="177">
        <v>0.37</v>
      </c>
      <c r="H259" s="177">
        <v>15.81</v>
      </c>
      <c r="I259" s="177">
        <v>0.73</v>
      </c>
      <c r="J259" s="177">
        <v>80.2</v>
      </c>
      <c r="K259" s="177">
        <v>1.23</v>
      </c>
      <c r="L259" s="177">
        <v>380.08</v>
      </c>
      <c r="M259" s="189"/>
      <c r="N259" s="189"/>
      <c r="O259" s="189"/>
      <c r="P259" s="232"/>
      <c r="Q259" s="224"/>
      <c r="R259" s="294"/>
      <c r="S259" s="294"/>
      <c r="T259" s="294"/>
      <c r="U259" s="294"/>
      <c r="V259" s="294"/>
      <c r="W259" s="294"/>
      <c r="X259" s="294"/>
      <c r="Y259" s="294"/>
      <c r="Z259" s="294"/>
      <c r="AA259" s="294"/>
      <c r="AB259" s="294"/>
      <c r="AC259" s="294"/>
      <c r="AD259" s="294"/>
      <c r="AE259" s="294"/>
    </row>
    <row r="260" spans="1:31">
      <c r="A260" s="13" t="s">
        <v>28</v>
      </c>
      <c r="B260" s="177">
        <v>1112.44</v>
      </c>
      <c r="C260" s="177">
        <v>0.79</v>
      </c>
      <c r="D260" s="177">
        <v>7.59</v>
      </c>
      <c r="E260" s="177">
        <v>91.93</v>
      </c>
      <c r="F260" s="177">
        <v>0.28999999999999998</v>
      </c>
      <c r="G260" s="177">
        <v>0.37</v>
      </c>
      <c r="H260" s="177">
        <v>16.11</v>
      </c>
      <c r="I260" s="177">
        <v>0.74</v>
      </c>
      <c r="J260" s="177">
        <v>86.16</v>
      </c>
      <c r="K260" s="177">
        <v>1.33</v>
      </c>
      <c r="L260" s="177">
        <v>385.99</v>
      </c>
      <c r="M260" s="189"/>
      <c r="N260" s="189"/>
      <c r="O260" s="189"/>
      <c r="P260" s="232"/>
      <c r="Q260" s="224"/>
      <c r="R260" s="294"/>
      <c r="S260" s="294"/>
      <c r="T260" s="294"/>
      <c r="U260" s="294"/>
      <c r="V260" s="294"/>
      <c r="W260" s="294"/>
      <c r="X260" s="294"/>
      <c r="Y260" s="294"/>
      <c r="Z260" s="294"/>
      <c r="AA260" s="294"/>
      <c r="AB260" s="294"/>
      <c r="AC260" s="294"/>
      <c r="AD260" s="294"/>
      <c r="AE260" s="294"/>
    </row>
    <row r="261" spans="1:31" ht="25.5">
      <c r="A261" s="176" t="s">
        <v>29</v>
      </c>
      <c r="B261" s="188" t="s">
        <v>44</v>
      </c>
      <c r="C261" s="188" t="s">
        <v>45</v>
      </c>
      <c r="D261" s="188" t="s">
        <v>46</v>
      </c>
      <c r="E261" s="188" t="s">
        <v>47</v>
      </c>
      <c r="F261" s="188" t="s">
        <v>48</v>
      </c>
      <c r="G261" s="188" t="s">
        <v>49</v>
      </c>
      <c r="H261" s="189"/>
      <c r="I261" s="303" t="s">
        <v>43</v>
      </c>
      <c r="J261" s="303"/>
      <c r="K261" s="189"/>
      <c r="L261" s="190"/>
      <c r="M261" s="189"/>
      <c r="N261" s="189"/>
      <c r="O261" s="189"/>
      <c r="P261" s="232"/>
      <c r="Q261" s="224"/>
      <c r="R261" s="294"/>
      <c r="S261" s="294"/>
      <c r="T261" s="294"/>
      <c r="U261" s="294"/>
      <c r="V261" s="294"/>
      <c r="W261" s="294"/>
      <c r="X261" s="294"/>
      <c r="Y261" s="294"/>
      <c r="Z261" s="294"/>
      <c r="AA261" s="294"/>
      <c r="AB261" s="294"/>
      <c r="AC261" s="294"/>
      <c r="AD261" s="294"/>
      <c r="AE261" s="294"/>
    </row>
    <row r="262" spans="1:31">
      <c r="A262" s="13" t="s">
        <v>27</v>
      </c>
      <c r="B262" s="177">
        <v>904.73</v>
      </c>
      <c r="C262" s="177">
        <v>268.8</v>
      </c>
      <c r="D262" s="177">
        <v>97.79</v>
      </c>
      <c r="E262" s="177">
        <v>443.88</v>
      </c>
      <c r="F262" s="177">
        <v>2.34</v>
      </c>
      <c r="G262" s="177">
        <v>0.69</v>
      </c>
      <c r="H262" s="191"/>
      <c r="I262" s="298">
        <v>6.87</v>
      </c>
      <c r="J262" s="298"/>
      <c r="K262" s="189"/>
      <c r="L262" s="190"/>
      <c r="M262" s="189"/>
      <c r="N262" s="189"/>
      <c r="O262" s="189"/>
      <c r="P262" s="232"/>
      <c r="Q262" s="224"/>
      <c r="R262" s="294"/>
      <c r="S262" s="294"/>
      <c r="T262" s="294"/>
      <c r="U262" s="294"/>
      <c r="V262" s="294"/>
      <c r="W262" s="294"/>
      <c r="X262" s="294"/>
      <c r="Y262" s="294"/>
      <c r="Z262" s="294"/>
      <c r="AA262" s="294"/>
      <c r="AB262" s="294"/>
      <c r="AC262" s="294"/>
      <c r="AD262" s="294"/>
      <c r="AE262" s="294"/>
    </row>
    <row r="263" spans="1:31">
      <c r="A263" s="13" t="s">
        <v>25</v>
      </c>
      <c r="B263" s="177">
        <v>1028.8699999999999</v>
      </c>
      <c r="C263" s="177">
        <v>284.36</v>
      </c>
      <c r="D263" s="177">
        <v>109.69</v>
      </c>
      <c r="E263" s="177">
        <v>493.93</v>
      </c>
      <c r="F263" s="177">
        <v>2.66</v>
      </c>
      <c r="G263" s="177">
        <v>0.88</v>
      </c>
      <c r="H263" s="191"/>
      <c r="I263" s="298">
        <v>9.01</v>
      </c>
      <c r="J263" s="298"/>
      <c r="K263" s="189"/>
      <c r="L263" s="190"/>
      <c r="M263" s="189"/>
      <c r="N263" s="189"/>
      <c r="O263" s="189"/>
      <c r="P263" s="232"/>
      <c r="Q263" s="224"/>
      <c r="R263" s="294"/>
      <c r="S263" s="294"/>
      <c r="T263" s="294"/>
      <c r="U263" s="294"/>
      <c r="V263" s="294"/>
      <c r="W263" s="294"/>
      <c r="X263" s="294"/>
      <c r="Y263" s="294"/>
      <c r="Z263" s="294"/>
      <c r="AA263" s="294"/>
      <c r="AB263" s="294"/>
      <c r="AC263" s="294"/>
      <c r="AD263" s="294"/>
      <c r="AE263" s="294"/>
    </row>
    <row r="264" spans="1:31">
      <c r="A264" s="13" t="s">
        <v>28</v>
      </c>
      <c r="B264" s="177">
        <v>1081.3800000000001</v>
      </c>
      <c r="C264" s="177">
        <v>291.63</v>
      </c>
      <c r="D264" s="177">
        <v>113.64</v>
      </c>
      <c r="E264" s="177">
        <v>509.06</v>
      </c>
      <c r="F264" s="177">
        <v>2.89</v>
      </c>
      <c r="G264" s="177">
        <v>1.03</v>
      </c>
      <c r="H264" s="191"/>
      <c r="I264" s="298">
        <v>9.76</v>
      </c>
      <c r="J264" s="298"/>
      <c r="K264" s="189"/>
      <c r="L264" s="190"/>
      <c r="M264" s="189"/>
      <c r="N264" s="189"/>
      <c r="O264" s="189"/>
      <c r="P264" s="232"/>
      <c r="Q264" s="224"/>
      <c r="R264" s="294"/>
      <c r="S264" s="294"/>
      <c r="T264" s="294"/>
      <c r="U264" s="294"/>
      <c r="V264" s="294"/>
      <c r="W264" s="294"/>
      <c r="X264" s="294"/>
      <c r="Y264" s="294"/>
      <c r="Z264" s="294"/>
      <c r="AA264" s="294"/>
      <c r="AB264" s="294"/>
      <c r="AC264" s="294"/>
      <c r="AD264" s="294"/>
      <c r="AE264" s="294"/>
    </row>
    <row r="265" spans="1:31">
      <c r="A265" s="200" t="s">
        <v>69</v>
      </c>
      <c r="B265" s="190"/>
      <c r="C265" s="190"/>
      <c r="D265" s="190"/>
      <c r="E265" s="190"/>
      <c r="F265" s="190"/>
      <c r="G265" s="190"/>
      <c r="H265" s="189"/>
      <c r="I265" s="189"/>
      <c r="J265" s="189"/>
      <c r="K265" s="189"/>
      <c r="L265" s="190"/>
      <c r="M265" s="189"/>
      <c r="N265" s="189"/>
      <c r="O265" s="189"/>
      <c r="P265" s="232"/>
      <c r="Q265" s="224"/>
      <c r="R265" s="294"/>
      <c r="S265" s="294"/>
      <c r="T265" s="294"/>
      <c r="U265" s="294"/>
      <c r="V265" s="294"/>
      <c r="W265" s="294"/>
      <c r="X265" s="294"/>
      <c r="Y265" s="294"/>
      <c r="Z265" s="294"/>
      <c r="AA265" s="294"/>
      <c r="AB265" s="294"/>
      <c r="AC265" s="294"/>
      <c r="AD265" s="294"/>
      <c r="AE265" s="294"/>
    </row>
    <row r="266" spans="1:31">
      <c r="A266" s="200" t="s">
        <v>18</v>
      </c>
      <c r="B266" s="190"/>
      <c r="C266" s="190"/>
      <c r="D266" s="190"/>
      <c r="E266" s="190"/>
      <c r="F266" s="190"/>
      <c r="G266" s="190"/>
      <c r="H266" s="190"/>
      <c r="I266" s="190"/>
      <c r="J266" s="190"/>
      <c r="K266" s="190"/>
      <c r="L266" s="190"/>
      <c r="M266" s="190"/>
      <c r="N266" s="190"/>
      <c r="O266" s="190"/>
      <c r="P266" s="237"/>
      <c r="Q266" s="224"/>
      <c r="R266" s="294"/>
      <c r="S266" s="294"/>
      <c r="T266" s="294"/>
      <c r="U266" s="294"/>
      <c r="V266" s="294"/>
      <c r="W266" s="294"/>
      <c r="X266" s="294"/>
      <c r="Y266" s="294"/>
      <c r="Z266" s="294"/>
      <c r="AA266" s="294"/>
      <c r="AB266" s="294"/>
      <c r="AC266" s="294"/>
      <c r="AD266" s="294"/>
      <c r="AE266" s="294"/>
    </row>
    <row r="267" spans="1:31">
      <c r="A267" s="90">
        <v>1</v>
      </c>
      <c r="B267" s="252">
        <v>2</v>
      </c>
      <c r="C267" s="252">
        <v>3</v>
      </c>
      <c r="D267" s="252">
        <v>4</v>
      </c>
      <c r="E267" s="252">
        <v>5</v>
      </c>
      <c r="F267" s="252">
        <v>6</v>
      </c>
      <c r="G267" s="252">
        <v>7</v>
      </c>
      <c r="H267" s="252">
        <v>8</v>
      </c>
      <c r="I267" s="252">
        <v>9</v>
      </c>
      <c r="J267" s="252">
        <v>10</v>
      </c>
      <c r="K267" s="252">
        <v>11</v>
      </c>
      <c r="L267" s="252">
        <v>12</v>
      </c>
      <c r="M267" s="252">
        <v>13</v>
      </c>
      <c r="N267" s="252">
        <v>14</v>
      </c>
      <c r="O267" s="252">
        <v>15</v>
      </c>
      <c r="P267" s="252">
        <v>16</v>
      </c>
      <c r="Q267" s="224"/>
      <c r="R267" s="294"/>
      <c r="S267" s="294"/>
      <c r="T267" s="294"/>
      <c r="U267" s="294"/>
      <c r="V267" s="294"/>
      <c r="W267" s="294"/>
      <c r="X267" s="294"/>
      <c r="Y267" s="294"/>
      <c r="Z267" s="294"/>
      <c r="AA267" s="294"/>
      <c r="AB267" s="294"/>
      <c r="AC267" s="294"/>
      <c r="AD267" s="294"/>
      <c r="AE267" s="294"/>
    </row>
    <row r="268" spans="1:31">
      <c r="A268" s="139" t="s">
        <v>151</v>
      </c>
      <c r="B268" s="275">
        <v>70</v>
      </c>
      <c r="C268" s="276">
        <v>10.6</v>
      </c>
      <c r="D268" s="276">
        <v>2.5</v>
      </c>
      <c r="E268" s="276">
        <v>7.8</v>
      </c>
      <c r="F268" s="276">
        <v>181.6</v>
      </c>
      <c r="G268" s="275">
        <v>90</v>
      </c>
      <c r="H268" s="276">
        <v>11.6</v>
      </c>
      <c r="I268" s="276">
        <v>2.7</v>
      </c>
      <c r="J268" s="276">
        <v>11</v>
      </c>
      <c r="K268" s="276">
        <v>200.1</v>
      </c>
      <c r="L268" s="275">
        <v>100</v>
      </c>
      <c r="M268" s="276">
        <v>12.2</v>
      </c>
      <c r="N268" s="276">
        <v>2.7</v>
      </c>
      <c r="O268" s="276">
        <v>13.3</v>
      </c>
      <c r="P268" s="276">
        <v>233.2</v>
      </c>
      <c r="Q268" s="224"/>
      <c r="R268" s="294"/>
      <c r="S268" s="294"/>
      <c r="T268" s="294"/>
      <c r="U268" s="294"/>
      <c r="V268" s="294"/>
      <c r="W268" s="294"/>
      <c r="X268" s="294"/>
      <c r="Y268" s="294"/>
      <c r="Z268" s="294"/>
      <c r="AA268" s="294"/>
      <c r="AB268" s="294"/>
      <c r="AC268" s="294"/>
      <c r="AD268" s="294"/>
      <c r="AE268" s="294"/>
    </row>
    <row r="269" spans="1:31">
      <c r="A269" s="59" t="s">
        <v>87</v>
      </c>
      <c r="B269" s="203">
        <v>20</v>
      </c>
      <c r="C269" s="263">
        <v>0.76</v>
      </c>
      <c r="D269" s="263">
        <v>1.9</v>
      </c>
      <c r="E269" s="263">
        <v>2.37</v>
      </c>
      <c r="F269" s="263">
        <v>29.72</v>
      </c>
      <c r="G269" s="203">
        <v>20</v>
      </c>
      <c r="H269" s="263">
        <v>0.76</v>
      </c>
      <c r="I269" s="263">
        <v>1.9</v>
      </c>
      <c r="J269" s="263">
        <v>2.37</v>
      </c>
      <c r="K269" s="263">
        <v>29.72</v>
      </c>
      <c r="L269" s="203">
        <v>20</v>
      </c>
      <c r="M269" s="263">
        <v>0.76</v>
      </c>
      <c r="N269" s="263">
        <v>1.9</v>
      </c>
      <c r="O269" s="263">
        <v>2.37</v>
      </c>
      <c r="P269" s="263">
        <v>29.72</v>
      </c>
      <c r="Q269" s="224"/>
      <c r="R269" s="294"/>
      <c r="S269" s="294"/>
      <c r="T269" s="294"/>
      <c r="U269" s="294"/>
      <c r="V269" s="294"/>
      <c r="W269" s="294"/>
      <c r="X269" s="294"/>
      <c r="Y269" s="294"/>
      <c r="Z269" s="294"/>
      <c r="AA269" s="294"/>
      <c r="AB269" s="294"/>
      <c r="AC269" s="294"/>
      <c r="AD269" s="294"/>
      <c r="AE269" s="294"/>
    </row>
    <row r="270" spans="1:31" ht="25.5">
      <c r="A270" s="59" t="s">
        <v>67</v>
      </c>
      <c r="B270" s="228">
        <v>130</v>
      </c>
      <c r="C270" s="226">
        <v>2.4</v>
      </c>
      <c r="D270" s="226">
        <v>4.7</v>
      </c>
      <c r="E270" s="226">
        <v>12.6</v>
      </c>
      <c r="F270" s="226">
        <v>104.3</v>
      </c>
      <c r="G270" s="228">
        <v>150</v>
      </c>
      <c r="H270" s="226">
        <v>2.7</v>
      </c>
      <c r="I270" s="226">
        <v>7.3</v>
      </c>
      <c r="J270" s="226">
        <v>14.5</v>
      </c>
      <c r="K270" s="226">
        <v>136.4</v>
      </c>
      <c r="L270" s="228">
        <v>180</v>
      </c>
      <c r="M270" s="226">
        <v>3.1</v>
      </c>
      <c r="N270" s="226">
        <v>6.5</v>
      </c>
      <c r="O270" s="226">
        <v>16.7</v>
      </c>
      <c r="P270" s="226">
        <v>141.80000000000001</v>
      </c>
      <c r="Q270" s="224"/>
      <c r="R270" s="294"/>
      <c r="S270" s="294"/>
      <c r="T270" s="294"/>
      <c r="U270" s="294"/>
      <c r="V270" s="294"/>
      <c r="W270" s="294"/>
      <c r="X270" s="294"/>
      <c r="Y270" s="294"/>
      <c r="Z270" s="294"/>
      <c r="AA270" s="294"/>
      <c r="AB270" s="294"/>
      <c r="AC270" s="294"/>
      <c r="AD270" s="294"/>
      <c r="AE270" s="294"/>
    </row>
    <row r="271" spans="1:31" ht="25.5">
      <c r="A271" s="126" t="s">
        <v>186</v>
      </c>
      <c r="B271" s="219">
        <v>30</v>
      </c>
      <c r="C271" s="218">
        <v>1.56</v>
      </c>
      <c r="D271" s="218">
        <v>0.12</v>
      </c>
      <c r="E271" s="218">
        <v>4.08</v>
      </c>
      <c r="F271" s="218">
        <v>23.1</v>
      </c>
      <c r="G271" s="219">
        <v>30</v>
      </c>
      <c r="H271" s="218">
        <v>1.56</v>
      </c>
      <c r="I271" s="218">
        <v>0.12</v>
      </c>
      <c r="J271" s="218">
        <v>4.08</v>
      </c>
      <c r="K271" s="218">
        <v>23.1</v>
      </c>
      <c r="L271" s="219">
        <v>30</v>
      </c>
      <c r="M271" s="218">
        <v>1.56</v>
      </c>
      <c r="N271" s="218">
        <v>0.12</v>
      </c>
      <c r="O271" s="218">
        <v>4.08</v>
      </c>
      <c r="P271" s="218">
        <v>23.1</v>
      </c>
      <c r="Q271" s="224"/>
      <c r="R271" s="294"/>
      <c r="S271" s="294"/>
      <c r="T271" s="294"/>
      <c r="U271" s="294"/>
      <c r="V271" s="294"/>
      <c r="W271" s="294"/>
      <c r="X271" s="294"/>
      <c r="Y271" s="294"/>
      <c r="Z271" s="294"/>
      <c r="AA271" s="294"/>
      <c r="AB271" s="294"/>
      <c r="AC271" s="294"/>
      <c r="AD271" s="294"/>
      <c r="AE271" s="294"/>
    </row>
    <row r="272" spans="1:31">
      <c r="A272" s="126" t="s">
        <v>153</v>
      </c>
      <c r="B272" s="219">
        <v>200</v>
      </c>
      <c r="C272" s="218">
        <v>7.7</v>
      </c>
      <c r="D272" s="218">
        <v>4.3</v>
      </c>
      <c r="E272" s="218">
        <v>12.9</v>
      </c>
      <c r="F272" s="218">
        <v>122.3</v>
      </c>
      <c r="G272" s="219">
        <v>200</v>
      </c>
      <c r="H272" s="218">
        <v>7.7</v>
      </c>
      <c r="I272" s="218">
        <v>4.3</v>
      </c>
      <c r="J272" s="218">
        <v>12.9</v>
      </c>
      <c r="K272" s="218">
        <v>122.3</v>
      </c>
      <c r="L272" s="219">
        <v>200</v>
      </c>
      <c r="M272" s="218">
        <v>7.7</v>
      </c>
      <c r="N272" s="218">
        <v>4.3</v>
      </c>
      <c r="O272" s="218">
        <v>12.9</v>
      </c>
      <c r="P272" s="218">
        <v>122.3</v>
      </c>
      <c r="Q272" s="224"/>
      <c r="R272" s="294"/>
      <c r="S272" s="294"/>
      <c r="T272" s="294"/>
      <c r="U272" s="294"/>
      <c r="V272" s="294"/>
      <c r="W272" s="294"/>
      <c r="X272" s="294"/>
      <c r="Y272" s="294"/>
      <c r="Z272" s="294"/>
      <c r="AA272" s="294"/>
      <c r="AB272" s="294"/>
      <c r="AC272" s="294"/>
      <c r="AD272" s="294"/>
      <c r="AE272" s="294"/>
    </row>
    <row r="273" spans="1:31" ht="25.5">
      <c r="A273" s="59" t="s">
        <v>146</v>
      </c>
      <c r="B273" s="202">
        <v>30</v>
      </c>
      <c r="C273" s="221">
        <v>2.2000000000000002</v>
      </c>
      <c r="D273" s="221">
        <v>0.3</v>
      </c>
      <c r="E273" s="221">
        <v>13.8</v>
      </c>
      <c r="F273" s="221">
        <v>67.5</v>
      </c>
      <c r="G273" s="202">
        <v>50</v>
      </c>
      <c r="H273" s="221">
        <v>3.7</v>
      </c>
      <c r="I273" s="221">
        <v>0.5</v>
      </c>
      <c r="J273" s="221">
        <v>22.9</v>
      </c>
      <c r="K273" s="221">
        <v>112.5</v>
      </c>
      <c r="L273" s="202">
        <v>50</v>
      </c>
      <c r="M273" s="209">
        <v>3.7</v>
      </c>
      <c r="N273" s="209">
        <v>0.5</v>
      </c>
      <c r="O273" s="209">
        <v>22.9</v>
      </c>
      <c r="P273" s="209">
        <v>112.5</v>
      </c>
      <c r="Q273" s="224"/>
      <c r="R273" s="294"/>
      <c r="S273" s="294"/>
      <c r="T273" s="294"/>
      <c r="U273" s="294"/>
      <c r="V273" s="294"/>
      <c r="W273" s="294"/>
      <c r="X273" s="294"/>
      <c r="Y273" s="294"/>
      <c r="Z273" s="294"/>
      <c r="AA273" s="294"/>
      <c r="AB273" s="294"/>
      <c r="AC273" s="294"/>
      <c r="AD273" s="294"/>
      <c r="AE273" s="294"/>
    </row>
    <row r="274" spans="1:31">
      <c r="A274" s="75" t="s">
        <v>5</v>
      </c>
      <c r="B274" s="202">
        <f t="shared" ref="B274:P274" si="18">SUM(B268:B273)</f>
        <v>480</v>
      </c>
      <c r="C274" s="221">
        <f t="shared" si="18"/>
        <v>25.22</v>
      </c>
      <c r="D274" s="221">
        <f t="shared" si="18"/>
        <v>13.82</v>
      </c>
      <c r="E274" s="221">
        <f t="shared" si="18"/>
        <v>53.55</v>
      </c>
      <c r="F274" s="221">
        <f t="shared" si="18"/>
        <v>528.52</v>
      </c>
      <c r="G274" s="202">
        <f t="shared" si="18"/>
        <v>540</v>
      </c>
      <c r="H274" s="221">
        <f t="shared" si="18"/>
        <v>28.019999999999996</v>
      </c>
      <c r="I274" s="221">
        <f t="shared" si="18"/>
        <v>16.819999999999997</v>
      </c>
      <c r="J274" s="221">
        <f t="shared" si="18"/>
        <v>67.75</v>
      </c>
      <c r="K274" s="221">
        <f t="shared" si="18"/>
        <v>624.12000000000012</v>
      </c>
      <c r="L274" s="202">
        <f t="shared" si="18"/>
        <v>580</v>
      </c>
      <c r="M274" s="221">
        <f t="shared" si="18"/>
        <v>29.019999999999996</v>
      </c>
      <c r="N274" s="221">
        <f t="shared" si="18"/>
        <v>16.02</v>
      </c>
      <c r="O274" s="221">
        <f t="shared" si="18"/>
        <v>72.25</v>
      </c>
      <c r="P274" s="221">
        <f t="shared" si="18"/>
        <v>662.62</v>
      </c>
      <c r="Q274" s="224"/>
      <c r="R274" s="294"/>
      <c r="S274" s="294"/>
      <c r="T274" s="294"/>
      <c r="U274" s="294"/>
      <c r="V274" s="294"/>
      <c r="W274" s="294"/>
      <c r="X274" s="294"/>
      <c r="Y274" s="294"/>
      <c r="Z274" s="294"/>
      <c r="AA274" s="294"/>
      <c r="AB274" s="294"/>
      <c r="AC274" s="294"/>
      <c r="AD274" s="294"/>
      <c r="AE274" s="294"/>
    </row>
    <row r="275" spans="1:31">
      <c r="A275" s="76" t="s">
        <v>24</v>
      </c>
      <c r="B275" s="222"/>
      <c r="C275" s="184">
        <f>C274*4/F274</f>
        <v>0.19087262544463784</v>
      </c>
      <c r="D275" s="184">
        <f>D274*9/F274</f>
        <v>0.23533641111027018</v>
      </c>
      <c r="E275" s="184">
        <f>E274*4/F274</f>
        <v>0.40528267615227426</v>
      </c>
      <c r="F275" s="184">
        <f>F274/2100</f>
        <v>0.25167619047619044</v>
      </c>
      <c r="G275" s="223"/>
      <c r="H275" s="184">
        <f>H274*4/K274</f>
        <v>0.17958084983656983</v>
      </c>
      <c r="I275" s="184">
        <f>I274*9/K274</f>
        <v>0.24254950970967112</v>
      </c>
      <c r="J275" s="184">
        <f>J274*4/K274</f>
        <v>0.43421136960840856</v>
      </c>
      <c r="K275" s="184">
        <f>K274/2450</f>
        <v>0.25474285714285722</v>
      </c>
      <c r="L275" s="223"/>
      <c r="M275" s="184">
        <f>M274*4/P274</f>
        <v>0.17518336301349188</v>
      </c>
      <c r="N275" s="184">
        <f>N274*9/P274</f>
        <v>0.21759077601038304</v>
      </c>
      <c r="O275" s="184">
        <f>O274*4/P274</f>
        <v>0.43614741480788383</v>
      </c>
      <c r="P275" s="185">
        <f>P274/2700</f>
        <v>0.24541481481481481</v>
      </c>
      <c r="Q275" s="224"/>
      <c r="R275" s="294"/>
      <c r="S275" s="294"/>
      <c r="T275" s="294"/>
      <c r="U275" s="294"/>
      <c r="V275" s="294"/>
      <c r="W275" s="294"/>
      <c r="X275" s="294"/>
      <c r="Y275" s="294"/>
      <c r="Z275" s="294"/>
      <c r="AA275" s="294"/>
      <c r="AB275" s="294"/>
      <c r="AC275" s="294"/>
      <c r="AD275" s="294"/>
      <c r="AE275" s="294"/>
    </row>
    <row r="276" spans="1:31">
      <c r="A276" s="72"/>
      <c r="B276" s="231"/>
      <c r="C276" s="189"/>
      <c r="D276" s="189"/>
      <c r="E276" s="189"/>
      <c r="F276" s="189"/>
      <c r="G276" s="231"/>
      <c r="H276" s="189"/>
      <c r="I276" s="189"/>
      <c r="J276" s="189"/>
      <c r="K276" s="189"/>
      <c r="L276" s="231"/>
      <c r="M276" s="189"/>
      <c r="N276" s="189"/>
      <c r="O276" s="189"/>
      <c r="P276" s="232"/>
      <c r="Q276" s="224"/>
      <c r="R276" s="294"/>
      <c r="S276" s="294"/>
      <c r="T276" s="294"/>
      <c r="U276" s="294"/>
      <c r="V276" s="294"/>
      <c r="W276" s="294"/>
      <c r="X276" s="294"/>
      <c r="Y276" s="294"/>
      <c r="Z276" s="294"/>
      <c r="AA276" s="294"/>
      <c r="AB276" s="294"/>
      <c r="AC276" s="294"/>
      <c r="AD276" s="294"/>
      <c r="AE276" s="294"/>
    </row>
    <row r="277" spans="1:31" ht="25.5">
      <c r="A277" s="202" t="s">
        <v>26</v>
      </c>
      <c r="B277" s="202" t="s">
        <v>32</v>
      </c>
      <c r="C277" s="202" t="s">
        <v>33</v>
      </c>
      <c r="D277" s="202" t="s">
        <v>34</v>
      </c>
      <c r="E277" s="202" t="s">
        <v>35</v>
      </c>
      <c r="F277" s="202" t="s">
        <v>36</v>
      </c>
      <c r="G277" s="202" t="s">
        <v>37</v>
      </c>
      <c r="H277" s="202" t="s">
        <v>38</v>
      </c>
      <c r="I277" s="202" t="s">
        <v>39</v>
      </c>
      <c r="J277" s="202" t="s">
        <v>40</v>
      </c>
      <c r="K277" s="202" t="s">
        <v>41</v>
      </c>
      <c r="L277" s="202" t="s">
        <v>42</v>
      </c>
      <c r="M277" s="189"/>
      <c r="N277" s="198"/>
      <c r="O277" s="198"/>
      <c r="P277" s="198"/>
      <c r="Q277" s="224"/>
      <c r="R277" s="294"/>
      <c r="S277" s="294"/>
      <c r="T277" s="294"/>
      <c r="U277" s="294"/>
      <c r="V277" s="294"/>
      <c r="W277" s="294"/>
      <c r="X277" s="294"/>
      <c r="Y277" s="294"/>
      <c r="Z277" s="294"/>
      <c r="AA277" s="294"/>
      <c r="AB277" s="294"/>
      <c r="AC277" s="294"/>
      <c r="AD277" s="294"/>
      <c r="AE277" s="294"/>
    </row>
    <row r="278" spans="1:31">
      <c r="A278" s="59" t="s">
        <v>27</v>
      </c>
      <c r="B278" s="233" t="s">
        <v>152</v>
      </c>
      <c r="C278" s="233">
        <v>1.1200000000000001</v>
      </c>
      <c r="D278" s="233">
        <v>2.46</v>
      </c>
      <c r="E278" s="233">
        <v>16.940000000000001</v>
      </c>
      <c r="F278" s="233">
        <v>0.31</v>
      </c>
      <c r="G278" s="233">
        <v>0.32</v>
      </c>
      <c r="H278" s="233">
        <v>6.14</v>
      </c>
      <c r="I278" s="233">
        <v>0.32</v>
      </c>
      <c r="J278" s="233">
        <v>58.2</v>
      </c>
      <c r="K278" s="233">
        <v>1.95</v>
      </c>
      <c r="L278" s="233">
        <v>24.64</v>
      </c>
      <c r="M278" s="189"/>
      <c r="N278" s="224"/>
      <c r="O278" s="224"/>
      <c r="P278" s="224"/>
      <c r="Q278" s="224"/>
      <c r="R278" s="294"/>
      <c r="S278" s="294"/>
      <c r="T278" s="294"/>
      <c r="U278" s="294"/>
      <c r="V278" s="294"/>
      <c r="W278" s="294"/>
      <c r="X278" s="294"/>
      <c r="Y278" s="294"/>
      <c r="Z278" s="294"/>
      <c r="AA278" s="294"/>
      <c r="AB278" s="294"/>
      <c r="AC278" s="294"/>
      <c r="AD278" s="294"/>
      <c r="AE278" s="294"/>
    </row>
    <row r="279" spans="1:31">
      <c r="A279" s="59" t="s">
        <v>25</v>
      </c>
      <c r="B279" s="233">
        <v>724.86</v>
      </c>
      <c r="C279" s="233">
        <v>1.22</v>
      </c>
      <c r="D279" s="233">
        <v>3.66</v>
      </c>
      <c r="E279" s="233">
        <v>19.64</v>
      </c>
      <c r="F279" s="233">
        <v>0.41</v>
      </c>
      <c r="G279" s="233">
        <v>0.42</v>
      </c>
      <c r="H279" s="233">
        <v>8.34</v>
      </c>
      <c r="I279" s="233">
        <v>0.52</v>
      </c>
      <c r="J279" s="233">
        <v>70.5</v>
      </c>
      <c r="K279" s="233">
        <v>1.95</v>
      </c>
      <c r="L279" s="233">
        <v>26.14</v>
      </c>
      <c r="M279" s="189"/>
      <c r="N279" s="197"/>
      <c r="O279" s="197"/>
      <c r="P279" s="197"/>
      <c r="Q279" s="224"/>
      <c r="R279" s="294"/>
      <c r="S279" s="294"/>
      <c r="T279" s="294"/>
      <c r="U279" s="294"/>
      <c r="V279" s="294"/>
      <c r="W279" s="294"/>
      <c r="X279" s="294"/>
      <c r="Y279" s="294"/>
      <c r="Z279" s="294"/>
      <c r="AA279" s="294"/>
      <c r="AB279" s="294"/>
      <c r="AC279" s="294"/>
      <c r="AD279" s="294"/>
      <c r="AE279" s="294"/>
    </row>
    <row r="280" spans="1:31">
      <c r="A280" s="59" t="s">
        <v>28</v>
      </c>
      <c r="B280" s="233">
        <v>734.86</v>
      </c>
      <c r="C280" s="233">
        <v>1.32</v>
      </c>
      <c r="D280" s="233">
        <v>3.66</v>
      </c>
      <c r="E280" s="233">
        <v>20.440000000000001</v>
      </c>
      <c r="F280" s="233">
        <v>0.41</v>
      </c>
      <c r="G280" s="233">
        <v>0.42</v>
      </c>
      <c r="H280" s="233">
        <v>8.84</v>
      </c>
      <c r="I280" s="233">
        <v>0.52</v>
      </c>
      <c r="J280" s="233">
        <v>75.5</v>
      </c>
      <c r="K280" s="233">
        <v>1.95</v>
      </c>
      <c r="L280" s="233">
        <v>26.34</v>
      </c>
      <c r="M280" s="189"/>
      <c r="N280" s="198"/>
      <c r="O280" s="198"/>
      <c r="P280" s="198"/>
      <c r="Q280" s="224"/>
      <c r="R280" s="294"/>
      <c r="S280" s="294"/>
      <c r="T280" s="294"/>
      <c r="U280" s="294"/>
      <c r="V280" s="294"/>
      <c r="W280" s="294"/>
      <c r="X280" s="294"/>
      <c r="Y280" s="294"/>
      <c r="Z280" s="294"/>
      <c r="AA280" s="294"/>
      <c r="AB280" s="294"/>
      <c r="AC280" s="294"/>
      <c r="AD280" s="294"/>
      <c r="AE280" s="294"/>
    </row>
    <row r="281" spans="1:31" ht="25.5">
      <c r="A281" s="202" t="s">
        <v>29</v>
      </c>
      <c r="B281" s="203" t="s">
        <v>44</v>
      </c>
      <c r="C281" s="203" t="s">
        <v>45</v>
      </c>
      <c r="D281" s="203" t="s">
        <v>46</v>
      </c>
      <c r="E281" s="203" t="s">
        <v>47</v>
      </c>
      <c r="F281" s="203" t="s">
        <v>48</v>
      </c>
      <c r="G281" s="203" t="s">
        <v>49</v>
      </c>
      <c r="H281" s="189"/>
      <c r="I281" s="326" t="s">
        <v>43</v>
      </c>
      <c r="J281" s="337"/>
      <c r="K281" s="189"/>
      <c r="L281" s="190"/>
      <c r="M281" s="189"/>
      <c r="N281" s="197"/>
      <c r="O281" s="197"/>
      <c r="P281" s="197"/>
      <c r="Q281" s="224"/>
      <c r="R281" s="294"/>
      <c r="S281" s="294"/>
      <c r="T281" s="294"/>
      <c r="U281" s="294"/>
      <c r="V281" s="294"/>
      <c r="W281" s="294"/>
      <c r="X281" s="294"/>
      <c r="Y281" s="294"/>
      <c r="Z281" s="294"/>
      <c r="AA281" s="294"/>
      <c r="AB281" s="294"/>
      <c r="AC281" s="294"/>
      <c r="AD281" s="294"/>
      <c r="AE281" s="294"/>
    </row>
    <row r="282" spans="1:31">
      <c r="A282" s="59" t="s">
        <v>27</v>
      </c>
      <c r="B282" s="233">
        <v>1093.08</v>
      </c>
      <c r="C282" s="233">
        <v>170.82</v>
      </c>
      <c r="D282" s="233">
        <v>89.8</v>
      </c>
      <c r="E282" s="233">
        <v>259.42</v>
      </c>
      <c r="F282" s="233">
        <v>2.78</v>
      </c>
      <c r="G282" s="233">
        <v>0.65</v>
      </c>
      <c r="H282" s="191"/>
      <c r="I282" s="338">
        <v>6.83</v>
      </c>
      <c r="J282" s="337"/>
      <c r="K282" s="189"/>
      <c r="L282" s="190"/>
      <c r="M282" s="189"/>
      <c r="N282" s="197"/>
      <c r="O282" s="197"/>
      <c r="P282" s="197"/>
      <c r="Q282" s="224"/>
      <c r="R282" s="294"/>
      <c r="S282" s="294"/>
      <c r="T282" s="294"/>
      <c r="U282" s="294"/>
      <c r="V282" s="294"/>
      <c r="W282" s="294"/>
      <c r="X282" s="294"/>
      <c r="Y282" s="294"/>
      <c r="Z282" s="294"/>
      <c r="AA282" s="294"/>
      <c r="AB282" s="294"/>
      <c r="AC282" s="294"/>
      <c r="AD282" s="294"/>
      <c r="AE282" s="294"/>
    </row>
    <row r="283" spans="1:31">
      <c r="A283" s="59" t="s">
        <v>25</v>
      </c>
      <c r="B283" s="233">
        <v>1131.58</v>
      </c>
      <c r="C283" s="233">
        <v>175.02</v>
      </c>
      <c r="D283" s="233">
        <v>99.5</v>
      </c>
      <c r="E283" s="233">
        <v>374.72</v>
      </c>
      <c r="F283" s="233">
        <v>3.08</v>
      </c>
      <c r="G283" s="233">
        <v>0.75</v>
      </c>
      <c r="H283" s="191"/>
      <c r="I283" s="338">
        <v>8.43</v>
      </c>
      <c r="J283" s="337"/>
      <c r="K283" s="189"/>
      <c r="L283" s="190"/>
      <c r="M283" s="189"/>
      <c r="N283" s="189"/>
      <c r="O283" s="189"/>
      <c r="P283" s="232"/>
      <c r="Q283" s="224"/>
      <c r="R283" s="294"/>
      <c r="S283" s="294"/>
      <c r="T283" s="294"/>
      <c r="U283" s="294"/>
      <c r="V283" s="294"/>
      <c r="W283" s="294"/>
      <c r="X283" s="294"/>
      <c r="Y283" s="294"/>
      <c r="Z283" s="294"/>
      <c r="AA283" s="294"/>
      <c r="AB283" s="294"/>
      <c r="AC283" s="294"/>
      <c r="AD283" s="294"/>
      <c r="AE283" s="294"/>
    </row>
    <row r="284" spans="1:31">
      <c r="A284" s="59" t="s">
        <v>28</v>
      </c>
      <c r="B284" s="233">
        <v>1191.58</v>
      </c>
      <c r="C284" s="233">
        <v>185.02</v>
      </c>
      <c r="D284" s="233">
        <v>99.5</v>
      </c>
      <c r="E284" s="233">
        <v>394.72</v>
      </c>
      <c r="F284" s="233">
        <v>3.08</v>
      </c>
      <c r="G284" s="233">
        <v>0.75</v>
      </c>
      <c r="H284" s="191"/>
      <c r="I284" s="338">
        <v>8.5299999999999994</v>
      </c>
      <c r="J284" s="337"/>
      <c r="K284" s="189"/>
      <c r="L284" s="190"/>
      <c r="M284" s="189"/>
      <c r="N284" s="189"/>
      <c r="O284" s="189"/>
      <c r="P284" s="232"/>
      <c r="Q284" s="224"/>
      <c r="R284" s="294"/>
      <c r="S284" s="294"/>
      <c r="T284" s="294"/>
      <c r="U284" s="294"/>
      <c r="V284" s="294"/>
      <c r="W284" s="294"/>
      <c r="X284" s="294"/>
      <c r="Y284" s="294"/>
      <c r="Z284" s="294"/>
      <c r="AA284" s="294"/>
      <c r="AB284" s="294"/>
      <c r="AC284" s="294"/>
      <c r="AD284" s="294"/>
      <c r="AE284" s="294"/>
    </row>
    <row r="285" spans="1:31" hidden="1">
      <c r="A285" s="170"/>
      <c r="B285" s="196"/>
      <c r="C285" s="196"/>
      <c r="D285" s="196"/>
      <c r="E285" s="196"/>
      <c r="F285" s="196"/>
      <c r="G285" s="196"/>
      <c r="H285" s="191"/>
      <c r="I285" s="196"/>
      <c r="J285" s="196"/>
      <c r="K285" s="189"/>
      <c r="L285" s="190"/>
      <c r="M285" s="189"/>
      <c r="N285" s="189"/>
      <c r="O285" s="189"/>
      <c r="P285" s="232"/>
      <c r="Q285" s="235"/>
      <c r="R285" s="294"/>
      <c r="S285" s="294"/>
      <c r="T285" s="294"/>
      <c r="U285" s="294"/>
      <c r="V285" s="294"/>
      <c r="W285" s="294"/>
      <c r="X285" s="294"/>
      <c r="Y285" s="294"/>
      <c r="Z285" s="294"/>
      <c r="AA285" s="294"/>
      <c r="AB285" s="294"/>
      <c r="AC285" s="294"/>
      <c r="AD285" s="294"/>
      <c r="AE285" s="294"/>
    </row>
    <row r="286" spans="1:31">
      <c r="A286" s="200" t="s">
        <v>69</v>
      </c>
      <c r="B286" s="190"/>
      <c r="C286" s="190"/>
      <c r="D286" s="190"/>
      <c r="E286" s="190"/>
      <c r="F286" s="190"/>
      <c r="G286" s="190"/>
      <c r="H286" s="189"/>
      <c r="I286" s="189"/>
      <c r="J286" s="189"/>
      <c r="K286" s="189"/>
      <c r="L286" s="190"/>
      <c r="M286" s="189"/>
      <c r="N286" s="189"/>
      <c r="O286" s="189"/>
      <c r="P286" s="232"/>
      <c r="Q286" s="224"/>
      <c r="R286" s="294"/>
      <c r="S286" s="294"/>
      <c r="T286" s="294"/>
      <c r="U286" s="294"/>
      <c r="V286" s="294"/>
      <c r="W286" s="294"/>
      <c r="X286" s="294"/>
      <c r="Y286" s="294"/>
      <c r="Z286" s="294"/>
      <c r="AA286" s="294"/>
      <c r="AB286" s="294"/>
      <c r="AC286" s="294"/>
      <c r="AD286" s="294"/>
      <c r="AE286" s="294"/>
    </row>
    <row r="287" spans="1:31">
      <c r="A287" s="200" t="s">
        <v>19</v>
      </c>
      <c r="B287" s="242"/>
      <c r="C287" s="242"/>
      <c r="D287" s="242"/>
      <c r="E287" s="242"/>
      <c r="F287" s="242"/>
      <c r="G287" s="242"/>
      <c r="H287" s="242"/>
      <c r="I287" s="242"/>
      <c r="J287" s="242"/>
      <c r="K287" s="242"/>
      <c r="L287" s="242"/>
      <c r="M287" s="242"/>
      <c r="N287" s="242"/>
      <c r="O287" s="242"/>
      <c r="P287" s="224"/>
      <c r="Q287" s="224"/>
      <c r="R287" s="294"/>
      <c r="S287" s="294"/>
      <c r="T287" s="294"/>
      <c r="U287" s="294"/>
      <c r="V287" s="294"/>
      <c r="W287" s="294"/>
      <c r="X287" s="294"/>
      <c r="Y287" s="294"/>
      <c r="Z287" s="294"/>
      <c r="AA287" s="294"/>
      <c r="AB287" s="294"/>
      <c r="AC287" s="294"/>
      <c r="AD287" s="294"/>
      <c r="AE287" s="294"/>
    </row>
    <row r="288" spans="1:31">
      <c r="A288" s="84">
        <v>1</v>
      </c>
      <c r="B288" s="252">
        <v>2</v>
      </c>
      <c r="C288" s="252">
        <v>3</v>
      </c>
      <c r="D288" s="252">
        <v>4</v>
      </c>
      <c r="E288" s="252">
        <v>5</v>
      </c>
      <c r="F288" s="252">
        <v>6</v>
      </c>
      <c r="G288" s="252">
        <v>7</v>
      </c>
      <c r="H288" s="252">
        <v>8</v>
      </c>
      <c r="I288" s="252">
        <v>9</v>
      </c>
      <c r="J288" s="252">
        <v>10</v>
      </c>
      <c r="K288" s="252">
        <v>11</v>
      </c>
      <c r="L288" s="252">
        <v>12</v>
      </c>
      <c r="M288" s="252">
        <v>13</v>
      </c>
      <c r="N288" s="252">
        <v>14</v>
      </c>
      <c r="O288" s="252">
        <v>15</v>
      </c>
      <c r="P288" s="252">
        <v>16</v>
      </c>
      <c r="Q288" s="224"/>
      <c r="R288" s="294"/>
      <c r="S288" s="294"/>
      <c r="T288" s="294"/>
      <c r="U288" s="294"/>
      <c r="V288" s="294"/>
      <c r="W288" s="294"/>
      <c r="X288" s="294"/>
      <c r="Y288" s="294"/>
      <c r="Z288" s="294"/>
      <c r="AA288" s="294"/>
      <c r="AB288" s="294"/>
      <c r="AC288" s="294"/>
      <c r="AD288" s="294"/>
      <c r="AE288" s="294"/>
    </row>
    <row r="289" spans="1:31">
      <c r="A289" s="215" t="s">
        <v>198</v>
      </c>
      <c r="B289" s="149">
        <v>200</v>
      </c>
      <c r="C289" s="150">
        <v>7</v>
      </c>
      <c r="D289" s="150">
        <v>7.2</v>
      </c>
      <c r="E289" s="150">
        <v>13.3</v>
      </c>
      <c r="F289" s="150">
        <v>290.5</v>
      </c>
      <c r="G289" s="149">
        <v>220</v>
      </c>
      <c r="H289" s="151">
        <v>7.5</v>
      </c>
      <c r="I289" s="150">
        <v>8.1999999999999993</v>
      </c>
      <c r="J289" s="150">
        <v>16.899999999999999</v>
      </c>
      <c r="K289" s="150">
        <v>359.2</v>
      </c>
      <c r="L289" s="149">
        <v>250</v>
      </c>
      <c r="M289" s="150">
        <v>9.1999999999999993</v>
      </c>
      <c r="N289" s="150">
        <v>10.199999999999999</v>
      </c>
      <c r="O289" s="150">
        <v>19.2</v>
      </c>
      <c r="P289" s="151">
        <v>381.9</v>
      </c>
      <c r="Q289" s="224"/>
      <c r="R289" s="294"/>
      <c r="S289" s="294"/>
      <c r="T289" s="294"/>
      <c r="U289" s="294"/>
      <c r="V289" s="294"/>
      <c r="W289" s="294"/>
      <c r="X289" s="294"/>
      <c r="Y289" s="294"/>
      <c r="Z289" s="294"/>
      <c r="AA289" s="294"/>
      <c r="AB289" s="294"/>
      <c r="AC289" s="294"/>
      <c r="AD289" s="294"/>
      <c r="AE289" s="294"/>
    </row>
    <row r="290" spans="1:31" ht="25.5">
      <c r="A290" s="126" t="s">
        <v>88</v>
      </c>
      <c r="B290" s="219">
        <v>200</v>
      </c>
      <c r="C290" s="218">
        <v>0.3</v>
      </c>
      <c r="D290" s="218">
        <v>0.4</v>
      </c>
      <c r="E290" s="218">
        <v>15.6</v>
      </c>
      <c r="F290" s="218">
        <v>68.5</v>
      </c>
      <c r="G290" s="219">
        <v>200</v>
      </c>
      <c r="H290" s="220">
        <v>0.3</v>
      </c>
      <c r="I290" s="218">
        <v>0.4</v>
      </c>
      <c r="J290" s="218">
        <v>15.6</v>
      </c>
      <c r="K290" s="218">
        <v>68.5</v>
      </c>
      <c r="L290" s="219">
        <v>200</v>
      </c>
      <c r="M290" s="218">
        <v>0.3</v>
      </c>
      <c r="N290" s="218">
        <v>0.4</v>
      </c>
      <c r="O290" s="218">
        <v>15.6</v>
      </c>
      <c r="P290" s="220">
        <v>68.5</v>
      </c>
      <c r="Q290" s="224"/>
      <c r="R290" s="294"/>
      <c r="S290" s="294"/>
      <c r="T290" s="294"/>
      <c r="U290" s="294"/>
      <c r="V290" s="294"/>
      <c r="W290" s="294"/>
      <c r="X290" s="294"/>
      <c r="Y290" s="294"/>
      <c r="Z290" s="294"/>
      <c r="AA290" s="294"/>
      <c r="AB290" s="294"/>
      <c r="AC290" s="294"/>
      <c r="AD290" s="294"/>
      <c r="AE290" s="294"/>
    </row>
    <row r="291" spans="1:31">
      <c r="A291" s="126" t="s">
        <v>193</v>
      </c>
      <c r="B291" s="219">
        <v>120</v>
      </c>
      <c r="C291" s="218">
        <v>0.38</v>
      </c>
      <c r="D291" s="218">
        <v>0.05</v>
      </c>
      <c r="E291" s="218">
        <v>15.84</v>
      </c>
      <c r="F291" s="218">
        <v>67.2</v>
      </c>
      <c r="G291" s="219">
        <v>120</v>
      </c>
      <c r="H291" s="220">
        <v>0.38</v>
      </c>
      <c r="I291" s="218">
        <v>0.05</v>
      </c>
      <c r="J291" s="218">
        <v>15.84</v>
      </c>
      <c r="K291" s="218">
        <v>67.2</v>
      </c>
      <c r="L291" s="219">
        <v>120</v>
      </c>
      <c r="M291" s="218">
        <v>0.38</v>
      </c>
      <c r="N291" s="218">
        <v>0.05</v>
      </c>
      <c r="O291" s="218">
        <v>15.84</v>
      </c>
      <c r="P291" s="220">
        <v>67.2</v>
      </c>
      <c r="Q291" s="224"/>
      <c r="R291" s="294"/>
      <c r="S291" s="294"/>
      <c r="T291" s="294"/>
      <c r="U291" s="294"/>
      <c r="V291" s="294"/>
      <c r="W291" s="294"/>
      <c r="X291" s="294"/>
      <c r="Y291" s="294"/>
      <c r="Z291" s="294"/>
      <c r="AA291" s="294"/>
      <c r="AB291" s="294"/>
      <c r="AC291" s="294"/>
      <c r="AD291" s="294"/>
      <c r="AE291" s="294"/>
    </row>
    <row r="292" spans="1:31" ht="25.5">
      <c r="A292" s="13" t="s">
        <v>146</v>
      </c>
      <c r="B292" s="176">
        <v>30</v>
      </c>
      <c r="C292" s="177">
        <v>2.2000000000000002</v>
      </c>
      <c r="D292" s="177">
        <v>0.3</v>
      </c>
      <c r="E292" s="177">
        <v>13.8</v>
      </c>
      <c r="F292" s="177">
        <v>67.5</v>
      </c>
      <c r="G292" s="176">
        <v>50</v>
      </c>
      <c r="H292" s="177">
        <v>3</v>
      </c>
      <c r="I292" s="177">
        <v>0.4</v>
      </c>
      <c r="J292" s="177">
        <v>18.3</v>
      </c>
      <c r="K292" s="177">
        <v>90</v>
      </c>
      <c r="L292" s="176">
        <v>50</v>
      </c>
      <c r="M292" s="177">
        <v>3</v>
      </c>
      <c r="N292" s="177">
        <v>0.4</v>
      </c>
      <c r="O292" s="177">
        <v>18.3</v>
      </c>
      <c r="P292" s="177">
        <v>90</v>
      </c>
      <c r="Q292" s="224"/>
      <c r="R292" s="294"/>
      <c r="S292" s="294"/>
      <c r="T292" s="294"/>
      <c r="U292" s="294"/>
      <c r="V292" s="294"/>
      <c r="W292" s="294"/>
      <c r="X292" s="294"/>
      <c r="Y292" s="294"/>
      <c r="Z292" s="294"/>
      <c r="AA292" s="294"/>
      <c r="AB292" s="294"/>
      <c r="AC292" s="294"/>
      <c r="AD292" s="294"/>
      <c r="AE292" s="294"/>
    </row>
    <row r="293" spans="1:31">
      <c r="A293" s="70" t="s">
        <v>5</v>
      </c>
      <c r="B293" s="180"/>
      <c r="C293" s="181">
        <f>SUM(C289:C292)</f>
        <v>9.879999999999999</v>
      </c>
      <c r="D293" s="181">
        <f t="shared" ref="D293:F293" si="19">SUM(D289:D292)</f>
        <v>7.95</v>
      </c>
      <c r="E293" s="181">
        <f t="shared" si="19"/>
        <v>58.539999999999992</v>
      </c>
      <c r="F293" s="181">
        <f t="shared" si="19"/>
        <v>493.7</v>
      </c>
      <c r="G293" s="180"/>
      <c r="H293" s="181">
        <f>SUM(H289:H292)</f>
        <v>11.18</v>
      </c>
      <c r="I293" s="181">
        <f>SUM(I289:I292)</f>
        <v>9.0500000000000007</v>
      </c>
      <c r="J293" s="181">
        <f>SUM(J289:J292)</f>
        <v>66.64</v>
      </c>
      <c r="K293" s="181">
        <f>SUM(K289:K292)</f>
        <v>584.9</v>
      </c>
      <c r="L293" s="180"/>
      <c r="M293" s="181">
        <f>SUM(M289:M292)</f>
        <v>12.88</v>
      </c>
      <c r="N293" s="181">
        <f>SUM(N289:N292)</f>
        <v>11.05</v>
      </c>
      <c r="O293" s="181">
        <f>SUM(O289:O292)</f>
        <v>68.94</v>
      </c>
      <c r="P293" s="181">
        <f>SUM(P289:P292)</f>
        <v>607.6</v>
      </c>
      <c r="Q293" s="224"/>
      <c r="R293" s="294"/>
      <c r="S293" s="294"/>
      <c r="T293" s="294"/>
      <c r="U293" s="294"/>
      <c r="V293" s="294"/>
      <c r="W293" s="294"/>
      <c r="X293" s="294"/>
      <c r="Y293" s="294"/>
      <c r="Z293" s="294"/>
      <c r="AA293" s="294"/>
      <c r="AB293" s="294"/>
      <c r="AC293" s="294"/>
      <c r="AD293" s="294"/>
      <c r="AE293" s="294"/>
    </row>
    <row r="294" spans="1:31">
      <c r="A294" s="71" t="s">
        <v>24</v>
      </c>
      <c r="B294" s="194"/>
      <c r="C294" s="184">
        <f>C293*4/F293</f>
        <v>8.0048612517723314E-2</v>
      </c>
      <c r="D294" s="184">
        <f>D293*9/F293</f>
        <v>0.14492606846262912</v>
      </c>
      <c r="E294" s="184">
        <f>E293*4/F293</f>
        <v>0.47429613125379783</v>
      </c>
      <c r="F294" s="185">
        <f>F293/2000</f>
        <v>0.24684999999999999</v>
      </c>
      <c r="G294" s="194"/>
      <c r="H294" s="184">
        <f>H293*4/K293</f>
        <v>7.6457514104975213E-2</v>
      </c>
      <c r="I294" s="184">
        <f>I293*9/K293</f>
        <v>0.1392545734313558</v>
      </c>
      <c r="J294" s="184">
        <f>J293*4/K293</f>
        <v>0.45573602325183793</v>
      </c>
      <c r="K294" s="185">
        <f>K293/2350</f>
        <v>0.24889361702127658</v>
      </c>
      <c r="L294" s="194"/>
      <c r="M294" s="184">
        <f>M293*4/P293</f>
        <v>8.4792626728110596E-2</v>
      </c>
      <c r="N294" s="184">
        <f>N293*9/P293</f>
        <v>0.16367676102699144</v>
      </c>
      <c r="O294" s="184">
        <f>O293*4/P293</f>
        <v>0.45385121790651739</v>
      </c>
      <c r="P294" s="184">
        <f>P293/2400</f>
        <v>0.25316666666666665</v>
      </c>
      <c r="Q294" s="224"/>
      <c r="R294" s="294"/>
      <c r="S294" s="294"/>
      <c r="T294" s="294"/>
      <c r="U294" s="294"/>
      <c r="V294" s="294"/>
      <c r="W294" s="294"/>
      <c r="X294" s="294"/>
      <c r="Y294" s="294"/>
      <c r="Z294" s="294"/>
      <c r="AA294" s="294"/>
      <c r="AB294" s="294"/>
      <c r="AC294" s="294"/>
      <c r="AD294" s="294"/>
      <c r="AE294" s="294"/>
    </row>
    <row r="295" spans="1:31">
      <c r="A295" s="74"/>
      <c r="B295" s="242"/>
      <c r="C295" s="200"/>
      <c r="D295" s="190"/>
      <c r="E295" s="190"/>
      <c r="F295" s="190"/>
      <c r="G295" s="190"/>
      <c r="H295" s="200"/>
      <c r="I295" s="190"/>
      <c r="J295" s="190"/>
      <c r="K295" s="190"/>
      <c r="L295" s="190"/>
      <c r="M295" s="200"/>
      <c r="N295" s="190"/>
      <c r="O295" s="190"/>
      <c r="P295" s="237"/>
      <c r="Q295" s="224"/>
      <c r="R295" s="294"/>
      <c r="S295" s="294"/>
      <c r="T295" s="294"/>
      <c r="U295" s="294"/>
      <c r="V295" s="294"/>
      <c r="W295" s="294"/>
      <c r="X295" s="294"/>
      <c r="Y295" s="294"/>
      <c r="Z295" s="294"/>
      <c r="AA295" s="294"/>
      <c r="AB295" s="294"/>
      <c r="AC295" s="294"/>
      <c r="AD295" s="294"/>
      <c r="AE295" s="294"/>
    </row>
    <row r="296" spans="1:31" ht="25.5">
      <c r="A296" s="176" t="s">
        <v>26</v>
      </c>
      <c r="B296" s="176" t="s">
        <v>32</v>
      </c>
      <c r="C296" s="176" t="s">
        <v>33</v>
      </c>
      <c r="D296" s="176" t="s">
        <v>34</v>
      </c>
      <c r="E296" s="176" t="s">
        <v>35</v>
      </c>
      <c r="F296" s="176" t="s">
        <v>36</v>
      </c>
      <c r="G296" s="176" t="s">
        <v>37</v>
      </c>
      <c r="H296" s="176" t="s">
        <v>38</v>
      </c>
      <c r="I296" s="176" t="s">
        <v>39</v>
      </c>
      <c r="J296" s="176" t="s">
        <v>40</v>
      </c>
      <c r="K296" s="176" t="s">
        <v>41</v>
      </c>
      <c r="L296" s="176" t="s">
        <v>42</v>
      </c>
      <c r="M296" s="242"/>
      <c r="N296" s="242"/>
      <c r="O296" s="242"/>
      <c r="P296" s="224"/>
      <c r="Q296" s="224"/>
      <c r="R296" s="294"/>
      <c r="S296" s="294"/>
      <c r="T296" s="294"/>
      <c r="U296" s="294"/>
      <c r="V296" s="294"/>
      <c r="W296" s="294"/>
      <c r="X296" s="294"/>
      <c r="Y296" s="294"/>
      <c r="Z296" s="294"/>
      <c r="AA296" s="294"/>
      <c r="AB296" s="294"/>
      <c r="AC296" s="294"/>
      <c r="AD296" s="294"/>
      <c r="AE296" s="294"/>
    </row>
    <row r="297" spans="1:31">
      <c r="A297" s="13" t="s">
        <v>27</v>
      </c>
      <c r="B297" s="177">
        <v>205.6</v>
      </c>
      <c r="C297" s="177">
        <v>0.05</v>
      </c>
      <c r="D297" s="177">
        <v>4.0999999999999996</v>
      </c>
      <c r="E297" s="177">
        <v>5.08</v>
      </c>
      <c r="F297" s="177">
        <v>0.18</v>
      </c>
      <c r="G297" s="177">
        <v>0.63</v>
      </c>
      <c r="H297" s="177">
        <v>6.01</v>
      </c>
      <c r="I297" s="177">
        <v>0.2</v>
      </c>
      <c r="J297" s="177">
        <v>49.98</v>
      </c>
      <c r="K297" s="177">
        <v>1.5</v>
      </c>
      <c r="L297" s="177">
        <v>14.26</v>
      </c>
      <c r="M297" s="242"/>
      <c r="N297" s="242"/>
      <c r="O297" s="242"/>
      <c r="P297" s="224"/>
      <c r="Q297" s="224"/>
      <c r="R297" s="294"/>
      <c r="S297" s="294"/>
      <c r="T297" s="294"/>
      <c r="U297" s="294"/>
      <c r="V297" s="294"/>
      <c r="W297" s="294"/>
      <c r="X297" s="294"/>
      <c r="Y297" s="294"/>
      <c r="Z297" s="294"/>
      <c r="AA297" s="294"/>
      <c r="AB297" s="294"/>
      <c r="AC297" s="294"/>
      <c r="AD297" s="294"/>
      <c r="AE297" s="294"/>
    </row>
    <row r="298" spans="1:31">
      <c r="A298" s="13" t="s">
        <v>25</v>
      </c>
      <c r="B298" s="177">
        <v>267.7</v>
      </c>
      <c r="C298" s="177">
        <v>0.05</v>
      </c>
      <c r="D298" s="177">
        <v>6.5</v>
      </c>
      <c r="E298" s="177">
        <v>7.18</v>
      </c>
      <c r="F298" s="177">
        <v>0.28000000000000003</v>
      </c>
      <c r="G298" s="177">
        <v>0.63</v>
      </c>
      <c r="H298" s="177">
        <v>8.01</v>
      </c>
      <c r="I298" s="177">
        <v>0.4</v>
      </c>
      <c r="J298" s="177">
        <v>66.180000000000007</v>
      </c>
      <c r="K298" s="177">
        <v>1.8</v>
      </c>
      <c r="L298" s="177">
        <v>21.36</v>
      </c>
      <c r="M298" s="242"/>
      <c r="N298" s="242"/>
      <c r="O298" s="242"/>
      <c r="P298" s="224"/>
      <c r="Q298" s="224"/>
      <c r="R298" s="294"/>
      <c r="S298" s="294"/>
      <c r="T298" s="294"/>
      <c r="U298" s="294"/>
      <c r="V298" s="294"/>
      <c r="W298" s="294"/>
      <c r="X298" s="294"/>
      <c r="Y298" s="294"/>
      <c r="Z298" s="294"/>
      <c r="AA298" s="294"/>
      <c r="AB298" s="294"/>
      <c r="AC298" s="294"/>
      <c r="AD298" s="294"/>
      <c r="AE298" s="294"/>
    </row>
    <row r="299" spans="1:31">
      <c r="A299" s="13" t="s">
        <v>28</v>
      </c>
      <c r="B299" s="177">
        <v>295</v>
      </c>
      <c r="C299" s="177">
        <v>0.05</v>
      </c>
      <c r="D299" s="177">
        <v>6.6</v>
      </c>
      <c r="E299" s="177">
        <v>7.78</v>
      </c>
      <c r="F299" s="177">
        <v>0.38</v>
      </c>
      <c r="G299" s="177">
        <v>0.63</v>
      </c>
      <c r="H299" s="177">
        <v>8.41</v>
      </c>
      <c r="I299" s="177">
        <v>0.4</v>
      </c>
      <c r="J299" s="177">
        <v>69.48</v>
      </c>
      <c r="K299" s="177">
        <v>1.9</v>
      </c>
      <c r="L299" s="177">
        <v>23.94</v>
      </c>
      <c r="M299" s="242"/>
      <c r="N299" s="242"/>
      <c r="O299" s="242"/>
      <c r="P299" s="224"/>
      <c r="Q299" s="224"/>
      <c r="R299" s="294"/>
      <c r="S299" s="294"/>
      <c r="T299" s="294"/>
      <c r="U299" s="294"/>
      <c r="V299" s="294"/>
      <c r="W299" s="294"/>
      <c r="X299" s="294"/>
      <c r="Y299" s="294"/>
      <c r="Z299" s="294"/>
      <c r="AA299" s="294"/>
      <c r="AB299" s="294"/>
      <c r="AC299" s="294"/>
      <c r="AD299" s="294"/>
      <c r="AE299" s="294"/>
    </row>
    <row r="300" spans="1:31" ht="25.5">
      <c r="A300" s="176" t="s">
        <v>29</v>
      </c>
      <c r="B300" s="176" t="s">
        <v>44</v>
      </c>
      <c r="C300" s="176" t="s">
        <v>45</v>
      </c>
      <c r="D300" s="176" t="s">
        <v>46</v>
      </c>
      <c r="E300" s="176" t="s">
        <v>47</v>
      </c>
      <c r="F300" s="176" t="s">
        <v>48</v>
      </c>
      <c r="G300" s="176" t="s">
        <v>49</v>
      </c>
      <c r="H300" s="189"/>
      <c r="I300" s="325" t="s">
        <v>43</v>
      </c>
      <c r="J300" s="325"/>
      <c r="K300" s="189"/>
      <c r="L300" s="190"/>
      <c r="M300" s="242"/>
      <c r="N300" s="242"/>
      <c r="O300" s="242"/>
      <c r="P300" s="224"/>
      <c r="Q300" s="224"/>
      <c r="R300" s="294"/>
      <c r="S300" s="294"/>
      <c r="T300" s="294"/>
      <c r="U300" s="294"/>
      <c r="V300" s="294"/>
      <c r="W300" s="294"/>
      <c r="X300" s="294"/>
      <c r="Y300" s="294"/>
      <c r="Z300" s="294"/>
      <c r="AA300" s="294"/>
      <c r="AB300" s="294"/>
      <c r="AC300" s="294"/>
      <c r="AD300" s="294"/>
      <c r="AE300" s="294"/>
    </row>
    <row r="301" spans="1:31">
      <c r="A301" s="13" t="s">
        <v>27</v>
      </c>
      <c r="B301" s="177">
        <v>961.06</v>
      </c>
      <c r="C301" s="177">
        <v>356.11</v>
      </c>
      <c r="D301" s="177">
        <v>94.05</v>
      </c>
      <c r="E301" s="177">
        <v>400.53</v>
      </c>
      <c r="F301" s="177">
        <v>4.87</v>
      </c>
      <c r="G301" s="177">
        <v>0.4</v>
      </c>
      <c r="H301" s="191"/>
      <c r="I301" s="298">
        <v>4.6399999999999997</v>
      </c>
      <c r="J301" s="298"/>
      <c r="K301" s="189"/>
      <c r="L301" s="190"/>
      <c r="M301" s="242"/>
      <c r="N301" s="242"/>
      <c r="O301" s="242"/>
      <c r="P301" s="224"/>
      <c r="Q301" s="224"/>
      <c r="R301" s="294"/>
      <c r="S301" s="294"/>
      <c r="T301" s="294"/>
      <c r="U301" s="294"/>
      <c r="V301" s="294"/>
      <c r="W301" s="294"/>
      <c r="X301" s="294"/>
      <c r="Y301" s="294"/>
      <c r="Z301" s="294"/>
      <c r="AA301" s="294"/>
      <c r="AB301" s="294"/>
      <c r="AC301" s="294"/>
      <c r="AD301" s="294"/>
      <c r="AE301" s="294"/>
    </row>
    <row r="302" spans="1:31">
      <c r="A302" s="13" t="s">
        <v>25</v>
      </c>
      <c r="B302" s="177">
        <v>1125.8599999999999</v>
      </c>
      <c r="C302" s="177">
        <v>365.01</v>
      </c>
      <c r="D302" s="177">
        <v>107.85</v>
      </c>
      <c r="E302" s="177">
        <v>463.23</v>
      </c>
      <c r="F302" s="177">
        <v>5.87</v>
      </c>
      <c r="G302" s="177">
        <v>0.5</v>
      </c>
      <c r="H302" s="191"/>
      <c r="I302" s="298">
        <v>6.94</v>
      </c>
      <c r="J302" s="298"/>
      <c r="K302" s="189"/>
      <c r="L302" s="190"/>
      <c r="M302" s="242"/>
      <c r="N302" s="242"/>
      <c r="O302" s="242"/>
      <c r="P302" s="224"/>
      <c r="Q302" s="224"/>
      <c r="R302" s="294"/>
      <c r="S302" s="294"/>
      <c r="T302" s="294"/>
      <c r="U302" s="294"/>
      <c r="V302" s="294"/>
      <c r="W302" s="294"/>
      <c r="X302" s="294"/>
      <c r="Y302" s="294"/>
      <c r="Z302" s="294"/>
      <c r="AA302" s="294"/>
      <c r="AB302" s="294"/>
      <c r="AC302" s="294"/>
      <c r="AD302" s="294"/>
      <c r="AE302" s="294"/>
    </row>
    <row r="303" spans="1:31">
      <c r="A303" s="13" t="s">
        <v>28</v>
      </c>
      <c r="B303" s="177">
        <v>1164.8599999999999</v>
      </c>
      <c r="C303" s="177">
        <v>367.41</v>
      </c>
      <c r="D303" s="177">
        <v>110.25</v>
      </c>
      <c r="E303" s="177">
        <v>473.63</v>
      </c>
      <c r="F303" s="177">
        <v>5.97</v>
      </c>
      <c r="G303" s="177">
        <v>0.5</v>
      </c>
      <c r="H303" s="191"/>
      <c r="I303" s="298">
        <v>7.24</v>
      </c>
      <c r="J303" s="298"/>
      <c r="K303" s="189"/>
      <c r="L303" s="190"/>
      <c r="M303" s="242"/>
      <c r="N303" s="242"/>
      <c r="O303" s="242"/>
      <c r="P303" s="224"/>
      <c r="Q303" s="224"/>
      <c r="R303" s="294"/>
      <c r="S303" s="294"/>
      <c r="T303" s="294"/>
      <c r="U303" s="294"/>
      <c r="V303" s="294"/>
      <c r="W303" s="294"/>
      <c r="X303" s="294"/>
      <c r="Y303" s="294"/>
      <c r="Z303" s="294"/>
      <c r="AA303" s="294"/>
      <c r="AB303" s="294"/>
      <c r="AC303" s="294"/>
      <c r="AD303" s="294"/>
      <c r="AE303" s="294"/>
    </row>
    <row r="304" spans="1:31">
      <c r="A304" s="15" t="s">
        <v>31</v>
      </c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4"/>
      <c r="Q304" s="4"/>
      <c r="R304" s="294"/>
      <c r="S304" s="294"/>
      <c r="T304" s="294"/>
      <c r="U304" s="294"/>
      <c r="V304" s="294"/>
      <c r="W304" s="294"/>
      <c r="X304" s="294"/>
      <c r="Y304" s="294"/>
      <c r="Z304" s="294"/>
      <c r="AA304" s="294"/>
      <c r="AB304" s="294"/>
      <c r="AC304" s="294"/>
      <c r="AD304" s="294"/>
      <c r="AE304" s="294"/>
    </row>
    <row r="305" spans="1:31">
      <c r="A305" s="4" t="s">
        <v>30</v>
      </c>
      <c r="B305" s="11"/>
      <c r="C305" s="11"/>
      <c r="D305" s="11"/>
      <c r="E305" s="11"/>
      <c r="F305" s="11"/>
      <c r="G305" s="11"/>
      <c r="H305" s="28"/>
      <c r="I305" s="28"/>
      <c r="J305" s="28"/>
      <c r="K305" s="28"/>
      <c r="L305" s="28"/>
      <c r="M305" s="28"/>
      <c r="N305" s="28"/>
      <c r="O305" s="28"/>
      <c r="P305" s="4"/>
      <c r="Q305" s="4"/>
      <c r="R305" s="294"/>
      <c r="S305" s="294"/>
      <c r="T305" s="294"/>
      <c r="U305" s="294"/>
      <c r="V305" s="294"/>
      <c r="W305" s="294"/>
      <c r="X305" s="294"/>
      <c r="Y305" s="294"/>
      <c r="Z305" s="294"/>
      <c r="AA305" s="294"/>
      <c r="AB305" s="294"/>
      <c r="AC305" s="294"/>
      <c r="AD305" s="294"/>
      <c r="AE305" s="294"/>
    </row>
    <row r="306" spans="1:31">
      <c r="A306" s="200" t="s">
        <v>69</v>
      </c>
      <c r="B306" s="191"/>
      <c r="C306" s="191"/>
      <c r="D306" s="191"/>
      <c r="E306" s="191"/>
      <c r="F306" s="191"/>
      <c r="G306" s="191"/>
      <c r="H306" s="242"/>
      <c r="I306" s="242"/>
      <c r="J306" s="242"/>
      <c r="K306" s="242"/>
      <c r="L306" s="242"/>
      <c r="M306" s="242"/>
      <c r="N306" s="242"/>
      <c r="O306" s="242"/>
      <c r="P306" s="242"/>
      <c r="Q306" s="242"/>
    </row>
    <row r="307" spans="1:31">
      <c r="A307" s="200" t="s">
        <v>52</v>
      </c>
      <c r="B307" s="242"/>
      <c r="C307" s="199"/>
      <c r="D307" s="199"/>
      <c r="E307" s="199"/>
      <c r="F307" s="199"/>
      <c r="G307" s="199"/>
      <c r="H307" s="199"/>
      <c r="I307" s="199"/>
      <c r="J307" s="199"/>
      <c r="K307" s="199"/>
      <c r="L307" s="199"/>
      <c r="M307" s="199"/>
      <c r="N307" s="199"/>
      <c r="O307" s="199"/>
      <c r="P307" s="242"/>
      <c r="Q307" s="242"/>
    </row>
    <row r="308" spans="1:31">
      <c r="A308" s="200" t="s">
        <v>20</v>
      </c>
      <c r="B308" s="242"/>
      <c r="C308" s="242"/>
      <c r="D308" s="242"/>
      <c r="E308" s="242"/>
      <c r="F308" s="242"/>
      <c r="G308" s="242"/>
      <c r="H308" s="242"/>
      <c r="I308" s="242"/>
      <c r="J308" s="242"/>
      <c r="K308" s="242"/>
      <c r="L308" s="242"/>
      <c r="M308" s="242"/>
      <c r="N308" s="242"/>
      <c r="O308" s="242"/>
      <c r="P308" s="242"/>
      <c r="Q308" s="242"/>
    </row>
    <row r="309" spans="1:31">
      <c r="A309" s="82"/>
      <c r="B309" s="328" t="s">
        <v>1</v>
      </c>
      <c r="C309" s="329"/>
      <c r="D309" s="329"/>
      <c r="E309" s="329"/>
      <c r="F309" s="327"/>
      <c r="G309" s="328" t="s">
        <v>0</v>
      </c>
      <c r="H309" s="329"/>
      <c r="I309" s="329"/>
      <c r="J309" s="329"/>
      <c r="K309" s="327"/>
      <c r="L309" s="328" t="s">
        <v>2</v>
      </c>
      <c r="M309" s="329"/>
      <c r="N309" s="329"/>
      <c r="O309" s="329"/>
      <c r="P309" s="327"/>
      <c r="Q309" s="242"/>
    </row>
    <row r="310" spans="1:31" ht="25.5">
      <c r="A310" s="213" t="s">
        <v>3</v>
      </c>
      <c r="B310" s="214" t="s">
        <v>77</v>
      </c>
      <c r="C310" s="214" t="s">
        <v>59</v>
      </c>
      <c r="D310" s="214" t="s">
        <v>60</v>
      </c>
      <c r="E310" s="214" t="s">
        <v>61</v>
      </c>
      <c r="F310" s="214" t="s">
        <v>78</v>
      </c>
      <c r="G310" s="214" t="s">
        <v>77</v>
      </c>
      <c r="H310" s="214" t="s">
        <v>59</v>
      </c>
      <c r="I310" s="214" t="s">
        <v>60</v>
      </c>
      <c r="J310" s="214" t="s">
        <v>61</v>
      </c>
      <c r="K310" s="214" t="s">
        <v>78</v>
      </c>
      <c r="L310" s="214" t="s">
        <v>77</v>
      </c>
      <c r="M310" s="214" t="s">
        <v>59</v>
      </c>
      <c r="N310" s="214" t="s">
        <v>60</v>
      </c>
      <c r="O310" s="214" t="s">
        <v>61</v>
      </c>
      <c r="P310" s="214" t="s">
        <v>78</v>
      </c>
      <c r="Q310" s="242"/>
    </row>
    <row r="311" spans="1:31">
      <c r="A311" s="83">
        <v>1</v>
      </c>
      <c r="B311" s="210">
        <v>2</v>
      </c>
      <c r="C311" s="210">
        <v>3</v>
      </c>
      <c r="D311" s="210">
        <v>4</v>
      </c>
      <c r="E311" s="210">
        <v>5</v>
      </c>
      <c r="F311" s="210">
        <v>6</v>
      </c>
      <c r="G311" s="210">
        <v>7</v>
      </c>
      <c r="H311" s="210">
        <v>8</v>
      </c>
      <c r="I311" s="210">
        <v>9</v>
      </c>
      <c r="J311" s="210">
        <v>10</v>
      </c>
      <c r="K311" s="210">
        <v>11</v>
      </c>
      <c r="L311" s="210">
        <v>12</v>
      </c>
      <c r="M311" s="210">
        <v>13</v>
      </c>
      <c r="N311" s="210">
        <v>14</v>
      </c>
      <c r="O311" s="210">
        <v>15</v>
      </c>
      <c r="P311" s="210">
        <v>16</v>
      </c>
      <c r="Q311" s="242"/>
    </row>
    <row r="312" spans="1:31">
      <c r="A312" s="59" t="s">
        <v>155</v>
      </c>
      <c r="B312" s="202">
        <v>200</v>
      </c>
      <c r="C312" s="243">
        <v>24.5</v>
      </c>
      <c r="D312" s="243">
        <v>5.5</v>
      </c>
      <c r="E312" s="243">
        <v>45.3</v>
      </c>
      <c r="F312" s="243">
        <v>335.6</v>
      </c>
      <c r="G312" s="202">
        <v>220</v>
      </c>
      <c r="H312" s="243">
        <v>27.1</v>
      </c>
      <c r="I312" s="243">
        <v>6.7</v>
      </c>
      <c r="J312" s="243">
        <v>48.9</v>
      </c>
      <c r="K312" s="243">
        <v>372.3</v>
      </c>
      <c r="L312" s="202">
        <v>250</v>
      </c>
      <c r="M312" s="243">
        <v>31.1</v>
      </c>
      <c r="N312" s="243">
        <v>7.6</v>
      </c>
      <c r="O312" s="243">
        <v>55.3</v>
      </c>
      <c r="P312" s="243">
        <v>422</v>
      </c>
      <c r="Q312" s="242"/>
    </row>
    <row r="313" spans="1:31">
      <c r="A313" s="59" t="s">
        <v>80</v>
      </c>
      <c r="B313" s="288">
        <v>200</v>
      </c>
      <c r="C313" s="209">
        <v>0</v>
      </c>
      <c r="D313" s="209">
        <v>0</v>
      </c>
      <c r="E313" s="209">
        <v>3</v>
      </c>
      <c r="F313" s="209">
        <v>12</v>
      </c>
      <c r="G313" s="288">
        <v>200</v>
      </c>
      <c r="H313" s="209">
        <v>0</v>
      </c>
      <c r="I313" s="209">
        <v>0</v>
      </c>
      <c r="J313" s="209">
        <v>3</v>
      </c>
      <c r="K313" s="209">
        <v>12</v>
      </c>
      <c r="L313" s="288">
        <v>200</v>
      </c>
      <c r="M313" s="209">
        <v>0</v>
      </c>
      <c r="N313" s="209">
        <v>0</v>
      </c>
      <c r="O313" s="209">
        <v>3</v>
      </c>
      <c r="P313" s="209">
        <v>12</v>
      </c>
      <c r="Q313" s="242"/>
    </row>
    <row r="314" spans="1:31">
      <c r="A314" s="59" t="s">
        <v>193</v>
      </c>
      <c r="B314" s="202">
        <v>120</v>
      </c>
      <c r="C314" s="209">
        <v>0.38</v>
      </c>
      <c r="D314" s="279">
        <v>0.05</v>
      </c>
      <c r="E314" s="209">
        <v>15.84</v>
      </c>
      <c r="F314" s="209">
        <v>67.2</v>
      </c>
      <c r="G314" s="202">
        <v>120</v>
      </c>
      <c r="H314" s="209">
        <v>0.38</v>
      </c>
      <c r="I314" s="279">
        <v>0.05</v>
      </c>
      <c r="J314" s="209">
        <v>15.84</v>
      </c>
      <c r="K314" s="209">
        <v>67.2</v>
      </c>
      <c r="L314" s="202">
        <v>120</v>
      </c>
      <c r="M314" s="209">
        <v>0.38</v>
      </c>
      <c r="N314" s="279">
        <v>0.05</v>
      </c>
      <c r="O314" s="209">
        <v>15.84</v>
      </c>
      <c r="P314" s="221">
        <v>67.2</v>
      </c>
      <c r="Q314" s="242"/>
    </row>
    <row r="315" spans="1:31" ht="25.5">
      <c r="A315" s="59" t="s">
        <v>146</v>
      </c>
      <c r="B315" s="202">
        <v>30</v>
      </c>
      <c r="C315" s="209">
        <v>2.2000000000000002</v>
      </c>
      <c r="D315" s="209">
        <v>0.3</v>
      </c>
      <c r="E315" s="209">
        <v>13.8</v>
      </c>
      <c r="F315" s="209">
        <v>67.5</v>
      </c>
      <c r="G315" s="202">
        <v>50</v>
      </c>
      <c r="H315" s="209">
        <v>3.7</v>
      </c>
      <c r="I315" s="209">
        <v>0.5</v>
      </c>
      <c r="J315" s="209">
        <v>22.9</v>
      </c>
      <c r="K315" s="209">
        <v>112.5</v>
      </c>
      <c r="L315" s="202">
        <v>50</v>
      </c>
      <c r="M315" s="209">
        <v>3.7</v>
      </c>
      <c r="N315" s="209">
        <v>0.5</v>
      </c>
      <c r="O315" s="209">
        <v>22.9</v>
      </c>
      <c r="P315" s="221">
        <v>112.5</v>
      </c>
      <c r="Q315" s="242"/>
    </row>
    <row r="316" spans="1:31">
      <c r="A316" s="75" t="s">
        <v>5</v>
      </c>
      <c r="B316" s="202">
        <f t="shared" ref="B316:P316" si="20">SUM(B312:B315)</f>
        <v>550</v>
      </c>
      <c r="C316" s="221">
        <f t="shared" si="20"/>
        <v>27.08</v>
      </c>
      <c r="D316" s="221">
        <f t="shared" si="20"/>
        <v>5.85</v>
      </c>
      <c r="E316" s="221">
        <f t="shared" si="20"/>
        <v>77.94</v>
      </c>
      <c r="F316" s="221">
        <f t="shared" si="20"/>
        <v>482.3</v>
      </c>
      <c r="G316" s="202">
        <f t="shared" si="20"/>
        <v>590</v>
      </c>
      <c r="H316" s="221">
        <f t="shared" si="20"/>
        <v>31.18</v>
      </c>
      <c r="I316" s="221">
        <f t="shared" si="20"/>
        <v>7.25</v>
      </c>
      <c r="J316" s="221">
        <f t="shared" si="20"/>
        <v>90.639999999999986</v>
      </c>
      <c r="K316" s="221">
        <f t="shared" si="20"/>
        <v>564</v>
      </c>
      <c r="L316" s="202">
        <f t="shared" si="20"/>
        <v>620</v>
      </c>
      <c r="M316" s="221">
        <f t="shared" si="20"/>
        <v>35.18</v>
      </c>
      <c r="N316" s="221">
        <f t="shared" si="20"/>
        <v>8.1499999999999986</v>
      </c>
      <c r="O316" s="221">
        <f t="shared" si="20"/>
        <v>97.039999999999992</v>
      </c>
      <c r="P316" s="221">
        <f t="shared" si="20"/>
        <v>613.70000000000005</v>
      </c>
      <c r="Q316" s="242"/>
    </row>
    <row r="317" spans="1:31">
      <c r="A317" s="76" t="s">
        <v>24</v>
      </c>
      <c r="B317" s="222"/>
      <c r="C317" s="184">
        <f>C316*4/F316</f>
        <v>0.22459050383578683</v>
      </c>
      <c r="D317" s="184">
        <f>D316*9/F316</f>
        <v>0.10916442048517519</v>
      </c>
      <c r="E317" s="184">
        <f>E316*4/F316</f>
        <v>0.64640265394982377</v>
      </c>
      <c r="F317" s="184">
        <f>F316/2100</f>
        <v>0.22966666666666669</v>
      </c>
      <c r="G317" s="223"/>
      <c r="H317" s="184">
        <f>H316*4/K316</f>
        <v>0.22113475177304964</v>
      </c>
      <c r="I317" s="184">
        <f>I316*9/K316</f>
        <v>0.11569148936170212</v>
      </c>
      <c r="J317" s="184">
        <f>J316*4/K316</f>
        <v>0.64283687943262402</v>
      </c>
      <c r="K317" s="184">
        <f>K316/2450</f>
        <v>0.23020408163265307</v>
      </c>
      <c r="L317" s="223"/>
      <c r="M317" s="184">
        <f>M316*4/P316</f>
        <v>0.22929770246048556</v>
      </c>
      <c r="N317" s="184">
        <f>N316*9/P316</f>
        <v>0.11952093856933353</v>
      </c>
      <c r="O317" s="184">
        <f>O316*4/P316</f>
        <v>0.63249144533159518</v>
      </c>
      <c r="P317" s="184">
        <f>P316/2700</f>
        <v>0.2272962962962963</v>
      </c>
      <c r="Q317" s="242"/>
    </row>
    <row r="318" spans="1:31">
      <c r="A318" s="72"/>
      <c r="B318" s="231"/>
      <c r="C318" s="189"/>
      <c r="D318" s="189"/>
      <c r="E318" s="189"/>
      <c r="F318" s="189"/>
      <c r="G318" s="231"/>
      <c r="H318" s="189"/>
      <c r="I318" s="189"/>
      <c r="J318" s="189"/>
      <c r="K318" s="189"/>
      <c r="L318" s="231"/>
      <c r="M318" s="189"/>
      <c r="N318" s="189"/>
      <c r="O318" s="189"/>
      <c r="P318" s="189"/>
      <c r="Q318" s="242"/>
    </row>
    <row r="319" spans="1:31" ht="25.5">
      <c r="A319" s="202" t="s">
        <v>26</v>
      </c>
      <c r="B319" s="229" t="s">
        <v>32</v>
      </c>
      <c r="C319" s="229" t="s">
        <v>33</v>
      </c>
      <c r="D319" s="229" t="s">
        <v>34</v>
      </c>
      <c r="E319" s="229" t="s">
        <v>35</v>
      </c>
      <c r="F319" s="229" t="s">
        <v>36</v>
      </c>
      <c r="G319" s="229" t="s">
        <v>37</v>
      </c>
      <c r="H319" s="229" t="s">
        <v>38</v>
      </c>
      <c r="I319" s="229" t="s">
        <v>39</v>
      </c>
      <c r="J319" s="229" t="s">
        <v>40</v>
      </c>
      <c r="K319" s="229" t="s">
        <v>41</v>
      </c>
      <c r="L319" s="229" t="s">
        <v>42</v>
      </c>
      <c r="M319" s="189"/>
      <c r="N319" s="200"/>
      <c r="O319" s="200"/>
      <c r="P319" s="200"/>
      <c r="Q319" s="242"/>
    </row>
    <row r="320" spans="1:31">
      <c r="A320" s="78" t="s">
        <v>27</v>
      </c>
      <c r="B320" s="253">
        <v>352.7</v>
      </c>
      <c r="C320" s="253">
        <v>0.2</v>
      </c>
      <c r="D320" s="253">
        <v>6.9</v>
      </c>
      <c r="E320" s="253">
        <v>40.299999999999997</v>
      </c>
      <c r="F320" s="253">
        <v>0.2</v>
      </c>
      <c r="G320" s="253">
        <v>0.3</v>
      </c>
      <c r="H320" s="253">
        <v>13.3</v>
      </c>
      <c r="I320" s="253">
        <v>0.4</v>
      </c>
      <c r="J320" s="253">
        <v>61</v>
      </c>
      <c r="K320" s="253">
        <v>0.7</v>
      </c>
      <c r="L320" s="253">
        <v>26.6</v>
      </c>
      <c r="M320" s="189"/>
      <c r="N320" s="242"/>
      <c r="O320" s="242"/>
      <c r="P320" s="242"/>
      <c r="Q320" s="242"/>
    </row>
    <row r="321" spans="1:17">
      <c r="A321" s="79" t="s">
        <v>25</v>
      </c>
      <c r="B321" s="253">
        <v>401.2</v>
      </c>
      <c r="C321" s="253">
        <v>0.2</v>
      </c>
      <c r="D321" s="253">
        <v>6.6</v>
      </c>
      <c r="E321" s="253">
        <v>53.9</v>
      </c>
      <c r="F321" s="253">
        <v>0.4</v>
      </c>
      <c r="G321" s="253">
        <v>0.3</v>
      </c>
      <c r="H321" s="253">
        <v>15.2</v>
      </c>
      <c r="I321" s="253">
        <v>0.5</v>
      </c>
      <c r="J321" s="253">
        <v>72.900000000000006</v>
      </c>
      <c r="K321" s="253">
        <v>0.7</v>
      </c>
      <c r="L321" s="253">
        <v>32</v>
      </c>
      <c r="M321" s="189"/>
      <c r="N321" s="200"/>
      <c r="O321" s="200"/>
      <c r="P321" s="200"/>
      <c r="Q321" s="242"/>
    </row>
    <row r="322" spans="1:17">
      <c r="A322" s="79" t="s">
        <v>28</v>
      </c>
      <c r="B322" s="253">
        <v>498.4</v>
      </c>
      <c r="C322" s="253">
        <v>0.2</v>
      </c>
      <c r="D322" s="253">
        <v>9.3000000000000007</v>
      </c>
      <c r="E322" s="253">
        <v>61.7</v>
      </c>
      <c r="F322" s="253">
        <v>0.4</v>
      </c>
      <c r="G322" s="253">
        <v>0.3</v>
      </c>
      <c r="H322" s="253">
        <v>17.2</v>
      </c>
      <c r="I322" s="253">
        <v>0.6</v>
      </c>
      <c r="J322" s="253">
        <v>82.1</v>
      </c>
      <c r="K322" s="253">
        <v>0.7</v>
      </c>
      <c r="L322" s="253">
        <v>35.5</v>
      </c>
      <c r="M322" s="189"/>
      <c r="N322" s="242"/>
      <c r="O322" s="242"/>
      <c r="P322" s="242"/>
      <c r="Q322" s="242"/>
    </row>
    <row r="323" spans="1:17" ht="25.5">
      <c r="A323" s="203" t="s">
        <v>29</v>
      </c>
      <c r="B323" s="216" t="s">
        <v>44</v>
      </c>
      <c r="C323" s="216" t="s">
        <v>45</v>
      </c>
      <c r="D323" s="216" t="s">
        <v>46</v>
      </c>
      <c r="E323" s="216" t="s">
        <v>47</v>
      </c>
      <c r="F323" s="216" t="s">
        <v>48</v>
      </c>
      <c r="G323" s="216" t="s">
        <v>49</v>
      </c>
      <c r="H323" s="217"/>
      <c r="I323" s="339" t="s">
        <v>43</v>
      </c>
      <c r="J323" s="340"/>
      <c r="K323" s="217"/>
      <c r="L323" s="191"/>
      <c r="M323" s="189"/>
      <c r="N323" s="199"/>
      <c r="O323" s="189"/>
      <c r="P323" s="189"/>
      <c r="Q323" s="242"/>
    </row>
    <row r="324" spans="1:17">
      <c r="A324" s="79" t="s">
        <v>27</v>
      </c>
      <c r="B324" s="253">
        <v>175</v>
      </c>
      <c r="C324" s="253">
        <v>407.5</v>
      </c>
      <c r="D324" s="253">
        <v>79.5</v>
      </c>
      <c r="E324" s="253">
        <v>928.9</v>
      </c>
      <c r="F324" s="253">
        <v>3.8</v>
      </c>
      <c r="G324" s="253">
        <v>0.6</v>
      </c>
      <c r="H324" s="191"/>
      <c r="I324" s="330">
        <v>9.6</v>
      </c>
      <c r="J324" s="341"/>
      <c r="K324" s="217"/>
      <c r="L324" s="191"/>
      <c r="M324" s="189"/>
      <c r="N324" s="200"/>
      <c r="O324" s="200"/>
      <c r="P324" s="200"/>
      <c r="Q324" s="242"/>
    </row>
    <row r="325" spans="1:17" ht="15" customHeight="1">
      <c r="A325" s="79" t="s">
        <v>25</v>
      </c>
      <c r="B325" s="253">
        <v>191.1</v>
      </c>
      <c r="C325" s="253">
        <v>469.7</v>
      </c>
      <c r="D325" s="253">
        <v>93.7</v>
      </c>
      <c r="E325" s="253" t="s">
        <v>156</v>
      </c>
      <c r="F325" s="253">
        <v>4.3</v>
      </c>
      <c r="G325" s="253">
        <v>0.8</v>
      </c>
      <c r="H325" s="191"/>
      <c r="I325" s="330">
        <v>10.7</v>
      </c>
      <c r="J325" s="341"/>
      <c r="K325" s="217"/>
      <c r="L325" s="191"/>
      <c r="M325" s="189"/>
      <c r="N325" s="199"/>
      <c r="O325" s="199"/>
      <c r="P325" s="199"/>
      <c r="Q325" s="242"/>
    </row>
    <row r="326" spans="1:17" ht="15" customHeight="1">
      <c r="A326" s="79" t="s">
        <v>28</v>
      </c>
      <c r="B326" s="253">
        <v>203.3</v>
      </c>
      <c r="C326" s="253">
        <v>516.29999999999995</v>
      </c>
      <c r="D326" s="253">
        <v>104.5</v>
      </c>
      <c r="E326" s="253" t="s">
        <v>157</v>
      </c>
      <c r="F326" s="253">
        <v>4.8</v>
      </c>
      <c r="G326" s="253">
        <v>0.9</v>
      </c>
      <c r="H326" s="191"/>
      <c r="I326" s="330">
        <v>12.2</v>
      </c>
      <c r="J326" s="341"/>
      <c r="K326" s="217"/>
      <c r="L326" s="191"/>
      <c r="M326" s="189"/>
      <c r="N326" s="189"/>
      <c r="O326" s="189"/>
      <c r="P326" s="189"/>
      <c r="Q326" s="242"/>
    </row>
    <row r="327" spans="1:17">
      <c r="A327" s="200" t="s">
        <v>69</v>
      </c>
      <c r="B327" s="190"/>
      <c r="C327" s="190"/>
      <c r="D327" s="190"/>
      <c r="E327" s="190"/>
      <c r="F327" s="190"/>
      <c r="G327" s="190"/>
      <c r="H327" s="189"/>
      <c r="I327" s="189"/>
      <c r="J327" s="189"/>
      <c r="K327" s="189"/>
      <c r="L327" s="190"/>
      <c r="M327" s="189"/>
      <c r="N327" s="189"/>
      <c r="O327" s="189"/>
      <c r="P327" s="189"/>
      <c r="Q327" s="242"/>
    </row>
    <row r="328" spans="1:17">
      <c r="A328" s="200" t="s">
        <v>71</v>
      </c>
      <c r="B328" s="190"/>
      <c r="C328" s="190"/>
      <c r="D328" s="190"/>
      <c r="E328" s="190"/>
      <c r="F328" s="231"/>
      <c r="G328" s="190"/>
      <c r="H328" s="190"/>
      <c r="I328" s="190"/>
      <c r="J328" s="190"/>
      <c r="K328" s="231"/>
      <c r="L328" s="190"/>
      <c r="M328" s="190"/>
      <c r="N328" s="190"/>
      <c r="O328" s="190"/>
      <c r="P328" s="231"/>
      <c r="Q328" s="242"/>
    </row>
    <row r="329" spans="1:17">
      <c r="A329" s="83">
        <v>1</v>
      </c>
      <c r="B329" s="210">
        <v>2</v>
      </c>
      <c r="C329" s="210">
        <v>3</v>
      </c>
      <c r="D329" s="210">
        <v>4</v>
      </c>
      <c r="E329" s="210">
        <v>5</v>
      </c>
      <c r="F329" s="210">
        <v>6</v>
      </c>
      <c r="G329" s="210">
        <v>7</v>
      </c>
      <c r="H329" s="210">
        <v>8</v>
      </c>
      <c r="I329" s="210">
        <v>9</v>
      </c>
      <c r="J329" s="210">
        <v>10</v>
      </c>
      <c r="K329" s="210">
        <v>11</v>
      </c>
      <c r="L329" s="210">
        <v>12</v>
      </c>
      <c r="M329" s="210">
        <v>13</v>
      </c>
      <c r="N329" s="210">
        <v>14</v>
      </c>
      <c r="O329" s="210">
        <v>15</v>
      </c>
      <c r="P329" s="210">
        <v>16</v>
      </c>
      <c r="Q329" s="242"/>
    </row>
    <row r="330" spans="1:17">
      <c r="A330" s="91" t="s">
        <v>63</v>
      </c>
      <c r="B330" s="211">
        <v>70</v>
      </c>
      <c r="C330" s="116">
        <v>15.9</v>
      </c>
      <c r="D330" s="116">
        <v>7</v>
      </c>
      <c r="E330" s="116">
        <v>3.7</v>
      </c>
      <c r="F330" s="116">
        <f t="shared" ref="F330" si="21">C330*4+D330*9+E330*4</f>
        <v>141.4</v>
      </c>
      <c r="G330" s="211">
        <v>90</v>
      </c>
      <c r="H330" s="116">
        <v>18.3</v>
      </c>
      <c r="I330" s="116">
        <v>8.4</v>
      </c>
      <c r="J330" s="116">
        <v>6.3</v>
      </c>
      <c r="K330" s="116">
        <f t="shared" ref="K330" si="22">H330*4+I330*9+J330*4</f>
        <v>174</v>
      </c>
      <c r="L330" s="211">
        <v>100</v>
      </c>
      <c r="M330" s="116">
        <v>20.5</v>
      </c>
      <c r="N330" s="116">
        <v>8.8000000000000007</v>
      </c>
      <c r="O330" s="116">
        <v>7.9</v>
      </c>
      <c r="P330" s="116">
        <f t="shared" ref="P330" si="23">M330*4+N330*9+O330*4</f>
        <v>192.79999999999998</v>
      </c>
      <c r="Q330" s="242"/>
    </row>
    <row r="331" spans="1:17" ht="25.5">
      <c r="A331" s="126" t="s">
        <v>93</v>
      </c>
      <c r="B331" s="192">
        <v>130</v>
      </c>
      <c r="C331" s="99">
        <v>7</v>
      </c>
      <c r="D331" s="99">
        <v>4.8</v>
      </c>
      <c r="E331" s="99">
        <v>26</v>
      </c>
      <c r="F331" s="99">
        <v>175.3</v>
      </c>
      <c r="G331" s="192">
        <v>150</v>
      </c>
      <c r="H331" s="99">
        <v>9.6999999999999993</v>
      </c>
      <c r="I331" s="99">
        <v>5.8</v>
      </c>
      <c r="J331" s="99">
        <v>30</v>
      </c>
      <c r="K331" s="99">
        <v>211</v>
      </c>
      <c r="L331" s="192">
        <v>180</v>
      </c>
      <c r="M331" s="99">
        <v>10.5</v>
      </c>
      <c r="N331" s="99">
        <v>7.2</v>
      </c>
      <c r="O331" s="99">
        <v>35.200000000000003</v>
      </c>
      <c r="P331" s="99">
        <v>247.6</v>
      </c>
      <c r="Q331" s="242"/>
    </row>
    <row r="332" spans="1:17" ht="25.5">
      <c r="A332" s="126" t="s">
        <v>191</v>
      </c>
      <c r="B332" s="192">
        <v>200</v>
      </c>
      <c r="C332" s="193">
        <v>0.3</v>
      </c>
      <c r="D332" s="193">
        <v>0.4</v>
      </c>
      <c r="E332" s="193">
        <v>15.6</v>
      </c>
      <c r="F332" s="193">
        <v>69.5</v>
      </c>
      <c r="G332" s="192">
        <v>200</v>
      </c>
      <c r="H332" s="193">
        <v>0.3</v>
      </c>
      <c r="I332" s="193" t="s">
        <v>66</v>
      </c>
      <c r="J332" s="193">
        <v>16.899999999999999</v>
      </c>
      <c r="K332" s="193">
        <v>71.3</v>
      </c>
      <c r="L332" s="192">
        <v>200</v>
      </c>
      <c r="M332" s="193">
        <v>0.3</v>
      </c>
      <c r="N332" s="193" t="s">
        <v>66</v>
      </c>
      <c r="O332" s="193">
        <v>16.899999999999999</v>
      </c>
      <c r="P332" s="193">
        <v>71.3</v>
      </c>
      <c r="Q332" s="242"/>
    </row>
    <row r="333" spans="1:17" ht="25.5">
      <c r="A333" s="59" t="s">
        <v>146</v>
      </c>
      <c r="B333" s="202">
        <v>30</v>
      </c>
      <c r="C333" s="209">
        <v>2.2000000000000002</v>
      </c>
      <c r="D333" s="209">
        <v>0.3</v>
      </c>
      <c r="E333" s="209">
        <v>13.8</v>
      </c>
      <c r="F333" s="209">
        <v>67.5</v>
      </c>
      <c r="G333" s="202">
        <v>50</v>
      </c>
      <c r="H333" s="209">
        <v>3.7</v>
      </c>
      <c r="I333" s="209">
        <v>0.5</v>
      </c>
      <c r="J333" s="209">
        <v>22.9</v>
      </c>
      <c r="K333" s="209">
        <v>112.5</v>
      </c>
      <c r="L333" s="202">
        <v>50</v>
      </c>
      <c r="M333" s="209">
        <v>3.7</v>
      </c>
      <c r="N333" s="209">
        <v>0.5</v>
      </c>
      <c r="O333" s="209">
        <v>22.9</v>
      </c>
      <c r="P333" s="221">
        <v>112.5</v>
      </c>
      <c r="Q333" s="242"/>
    </row>
    <row r="334" spans="1:17">
      <c r="A334" s="75" t="s">
        <v>5</v>
      </c>
      <c r="B334" s="202">
        <f t="shared" ref="B334:P334" si="24">SUM(B330:B333)</f>
        <v>430</v>
      </c>
      <c r="C334" s="221">
        <f t="shared" si="24"/>
        <v>25.4</v>
      </c>
      <c r="D334" s="221">
        <f t="shared" si="24"/>
        <v>12.500000000000002</v>
      </c>
      <c r="E334" s="221">
        <f t="shared" si="24"/>
        <v>59.099999999999994</v>
      </c>
      <c r="F334" s="221">
        <f t="shared" si="24"/>
        <v>453.70000000000005</v>
      </c>
      <c r="G334" s="202">
        <f t="shared" si="24"/>
        <v>490</v>
      </c>
      <c r="H334" s="221">
        <f t="shared" si="24"/>
        <v>32</v>
      </c>
      <c r="I334" s="221">
        <f t="shared" si="24"/>
        <v>14.7</v>
      </c>
      <c r="J334" s="221">
        <f t="shared" si="24"/>
        <v>76.099999999999994</v>
      </c>
      <c r="K334" s="221">
        <f t="shared" si="24"/>
        <v>568.79999999999995</v>
      </c>
      <c r="L334" s="202">
        <f t="shared" si="24"/>
        <v>530</v>
      </c>
      <c r="M334" s="221">
        <f t="shared" si="24"/>
        <v>35</v>
      </c>
      <c r="N334" s="221">
        <f t="shared" si="24"/>
        <v>16.5</v>
      </c>
      <c r="O334" s="221">
        <f t="shared" si="24"/>
        <v>82.9</v>
      </c>
      <c r="P334" s="221">
        <f t="shared" si="24"/>
        <v>624.20000000000005</v>
      </c>
      <c r="Q334" s="242"/>
    </row>
    <row r="335" spans="1:17">
      <c r="A335" s="76" t="s">
        <v>24</v>
      </c>
      <c r="B335" s="222"/>
      <c r="C335" s="184">
        <f>C334*4/F334</f>
        <v>0.22393652193079125</v>
      </c>
      <c r="D335" s="184">
        <f>D334*9/F334</f>
        <v>0.24796120784659467</v>
      </c>
      <c r="E335" s="184">
        <f>E334*4/F334</f>
        <v>0.52104915142164421</v>
      </c>
      <c r="F335" s="184">
        <f>F334/1800</f>
        <v>0.25205555555555559</v>
      </c>
      <c r="G335" s="223"/>
      <c r="H335" s="184">
        <f>H334*4/K334</f>
        <v>0.22503516174402252</v>
      </c>
      <c r="I335" s="184">
        <f>I334*9/K334</f>
        <v>0.23259493670886075</v>
      </c>
      <c r="J335" s="184">
        <f>J334*4/K334</f>
        <v>0.53516174402250349</v>
      </c>
      <c r="K335" s="184">
        <f>K334/2250</f>
        <v>0.25279999999999997</v>
      </c>
      <c r="L335" s="223"/>
      <c r="M335" s="184">
        <f>M334*4/P334</f>
        <v>0.2242870874719641</v>
      </c>
      <c r="N335" s="184">
        <f>N334*9/P334</f>
        <v>0.23790451778276192</v>
      </c>
      <c r="O335" s="184">
        <f>O334*4/P334</f>
        <v>0.531239987183595</v>
      </c>
      <c r="P335" s="184">
        <f>P334/2500</f>
        <v>0.24968000000000001</v>
      </c>
      <c r="Q335" s="242"/>
    </row>
    <row r="336" spans="1:17">
      <c r="A336" s="72"/>
      <c r="B336" s="231"/>
      <c r="C336" s="189"/>
      <c r="D336" s="189"/>
      <c r="E336" s="189"/>
      <c r="F336" s="189"/>
      <c r="G336" s="231"/>
      <c r="H336" s="189"/>
      <c r="I336" s="189"/>
      <c r="J336" s="189"/>
      <c r="K336" s="189"/>
      <c r="L336" s="231"/>
      <c r="M336" s="189"/>
      <c r="N336" s="189"/>
      <c r="O336" s="189"/>
      <c r="P336" s="189"/>
      <c r="Q336" s="242"/>
    </row>
    <row r="337" spans="1:17" ht="25.5">
      <c r="A337" s="202" t="s">
        <v>26</v>
      </c>
      <c r="B337" s="202" t="s">
        <v>32</v>
      </c>
      <c r="C337" s="202" t="s">
        <v>33</v>
      </c>
      <c r="D337" s="202" t="s">
        <v>34</v>
      </c>
      <c r="E337" s="202" t="s">
        <v>35</v>
      </c>
      <c r="F337" s="202" t="s">
        <v>36</v>
      </c>
      <c r="G337" s="202" t="s">
        <v>37</v>
      </c>
      <c r="H337" s="202" t="s">
        <v>38</v>
      </c>
      <c r="I337" s="202" t="s">
        <v>39</v>
      </c>
      <c r="J337" s="202" t="s">
        <v>40</v>
      </c>
      <c r="K337" s="202" t="s">
        <v>41</v>
      </c>
      <c r="L337" s="202" t="s">
        <v>42</v>
      </c>
      <c r="M337" s="189"/>
      <c r="N337" s="200"/>
      <c r="O337" s="199"/>
      <c r="P337" s="200"/>
      <c r="Q337" s="242"/>
    </row>
    <row r="338" spans="1:17">
      <c r="A338" s="59" t="s">
        <v>27</v>
      </c>
      <c r="B338" s="240">
        <v>706.8</v>
      </c>
      <c r="C338" s="240">
        <v>0.1</v>
      </c>
      <c r="D338" s="240">
        <v>4.7</v>
      </c>
      <c r="E338" s="240">
        <v>16.399999999999999</v>
      </c>
      <c r="F338" s="240">
        <v>0.2</v>
      </c>
      <c r="G338" s="240">
        <v>0.2</v>
      </c>
      <c r="H338" s="240">
        <v>6</v>
      </c>
      <c r="I338" s="240">
        <v>0.4</v>
      </c>
      <c r="J338" s="240">
        <v>62.9</v>
      </c>
      <c r="K338" s="240">
        <v>0.9</v>
      </c>
      <c r="L338" s="240">
        <v>34.700000000000003</v>
      </c>
      <c r="M338" s="189"/>
      <c r="N338" s="242"/>
      <c r="O338" s="200"/>
      <c r="P338" s="200"/>
      <c r="Q338" s="242"/>
    </row>
    <row r="339" spans="1:17">
      <c r="A339" s="59" t="s">
        <v>25</v>
      </c>
      <c r="B339" s="240">
        <v>774.5</v>
      </c>
      <c r="C339" s="240">
        <v>0.1</v>
      </c>
      <c r="D339" s="240">
        <v>3.6</v>
      </c>
      <c r="E339" s="240">
        <v>16</v>
      </c>
      <c r="F339" s="240">
        <v>0.3</v>
      </c>
      <c r="G339" s="240">
        <v>0.3</v>
      </c>
      <c r="H339" s="240">
        <v>6</v>
      </c>
      <c r="I339" s="240">
        <v>0.5</v>
      </c>
      <c r="J339" s="240">
        <v>63.5</v>
      </c>
      <c r="K339" s="240">
        <v>0.9</v>
      </c>
      <c r="L339" s="240">
        <v>38.9</v>
      </c>
      <c r="M339" s="189"/>
      <c r="N339" s="242"/>
      <c r="O339" s="199"/>
      <c r="P339" s="199"/>
      <c r="Q339" s="242"/>
    </row>
    <row r="340" spans="1:17">
      <c r="A340" s="59" t="s">
        <v>28</v>
      </c>
      <c r="B340" s="240">
        <v>840.2</v>
      </c>
      <c r="C340" s="240">
        <v>0.1</v>
      </c>
      <c r="D340" s="240">
        <v>4.5</v>
      </c>
      <c r="E340" s="240">
        <v>18</v>
      </c>
      <c r="F340" s="240">
        <v>0.3</v>
      </c>
      <c r="G340" s="240">
        <v>0.4</v>
      </c>
      <c r="H340" s="240">
        <v>6.6</v>
      </c>
      <c r="I340" s="240">
        <v>0.5</v>
      </c>
      <c r="J340" s="240">
        <v>67.3</v>
      </c>
      <c r="K340" s="240">
        <v>0.9</v>
      </c>
      <c r="L340" s="240">
        <v>42.3</v>
      </c>
      <c r="M340" s="189"/>
      <c r="N340" s="242"/>
      <c r="O340" s="200"/>
      <c r="P340" s="200"/>
      <c r="Q340" s="242"/>
    </row>
    <row r="341" spans="1:17" ht="25.5">
      <c r="A341" s="202" t="s">
        <v>29</v>
      </c>
      <c r="B341" s="202" t="s">
        <v>44</v>
      </c>
      <c r="C341" s="202" t="s">
        <v>45</v>
      </c>
      <c r="D341" s="202" t="s">
        <v>46</v>
      </c>
      <c r="E341" s="202" t="s">
        <v>47</v>
      </c>
      <c r="F341" s="202" t="s">
        <v>48</v>
      </c>
      <c r="G341" s="202" t="s">
        <v>49</v>
      </c>
      <c r="H341" s="189"/>
      <c r="I341" s="326" t="s">
        <v>43</v>
      </c>
      <c r="J341" s="327"/>
      <c r="K341" s="189"/>
      <c r="L341" s="190"/>
      <c r="M341" s="189"/>
      <c r="N341" s="200"/>
      <c r="O341" s="199"/>
      <c r="P341" s="199"/>
      <c r="Q341" s="242"/>
    </row>
    <row r="342" spans="1:17">
      <c r="A342" s="59" t="s">
        <v>27</v>
      </c>
      <c r="B342" s="240">
        <v>167.1</v>
      </c>
      <c r="C342" s="240">
        <v>272</v>
      </c>
      <c r="D342" s="240">
        <v>67</v>
      </c>
      <c r="E342" s="240">
        <v>741.5</v>
      </c>
      <c r="F342" s="240">
        <v>2.9</v>
      </c>
      <c r="G342" s="240">
        <v>0.5</v>
      </c>
      <c r="H342" s="191"/>
      <c r="I342" s="330">
        <v>7.5</v>
      </c>
      <c r="J342" s="327"/>
      <c r="K342" s="189"/>
      <c r="L342" s="190"/>
      <c r="M342" s="189"/>
      <c r="N342" s="242"/>
      <c r="O342" s="199"/>
      <c r="P342" s="242"/>
      <c r="Q342" s="242"/>
    </row>
    <row r="343" spans="1:17">
      <c r="A343" s="59" t="s">
        <v>25</v>
      </c>
      <c r="B343" s="240">
        <v>169.4</v>
      </c>
      <c r="C343" s="240">
        <v>282.89999999999998</v>
      </c>
      <c r="D343" s="240">
        <v>68.099999999999994</v>
      </c>
      <c r="E343" s="240">
        <v>733.1</v>
      </c>
      <c r="F343" s="240">
        <v>2.9</v>
      </c>
      <c r="G343" s="240">
        <v>0.5</v>
      </c>
      <c r="H343" s="191"/>
      <c r="I343" s="330">
        <v>8</v>
      </c>
      <c r="J343" s="327"/>
      <c r="K343" s="189"/>
      <c r="L343" s="190"/>
      <c r="M343" s="189"/>
      <c r="N343" s="242"/>
      <c r="O343" s="200"/>
      <c r="P343" s="200"/>
      <c r="Q343" s="242"/>
    </row>
    <row r="344" spans="1:17">
      <c r="A344" s="59" t="s">
        <v>28</v>
      </c>
      <c r="B344" s="240">
        <v>170.4</v>
      </c>
      <c r="C344" s="240">
        <v>291.2</v>
      </c>
      <c r="D344" s="240">
        <v>72.8</v>
      </c>
      <c r="E344" s="240">
        <v>787.7</v>
      </c>
      <c r="F344" s="240">
        <v>3.2</v>
      </c>
      <c r="G344" s="240">
        <v>0.6</v>
      </c>
      <c r="H344" s="191"/>
      <c r="I344" s="330">
        <v>8.1999999999999993</v>
      </c>
      <c r="J344" s="327"/>
      <c r="K344" s="189"/>
      <c r="L344" s="190"/>
      <c r="M344" s="189"/>
      <c r="N344" s="242"/>
      <c r="O344" s="199"/>
      <c r="P344" s="199"/>
      <c r="Q344" s="242"/>
    </row>
    <row r="345" spans="1:17">
      <c r="A345" s="200" t="s">
        <v>69</v>
      </c>
      <c r="B345" s="190"/>
      <c r="C345" s="190"/>
      <c r="D345" s="190"/>
      <c r="E345" s="190"/>
      <c r="F345" s="190"/>
      <c r="G345" s="190"/>
      <c r="H345" s="189"/>
      <c r="I345" s="189"/>
      <c r="J345" s="189"/>
      <c r="K345" s="189"/>
      <c r="L345" s="231"/>
      <c r="M345" s="189"/>
      <c r="N345" s="189"/>
      <c r="O345" s="189"/>
      <c r="P345" s="189"/>
      <c r="Q345" s="242"/>
    </row>
    <row r="346" spans="1:17">
      <c r="A346" s="200" t="s">
        <v>21</v>
      </c>
      <c r="B346" s="190"/>
      <c r="C346" s="190"/>
      <c r="D346" s="190"/>
      <c r="E346" s="190"/>
      <c r="F346" s="190"/>
      <c r="G346" s="190"/>
      <c r="H346" s="190"/>
      <c r="I346" s="190"/>
      <c r="J346" s="190"/>
      <c r="K346" s="190"/>
      <c r="L346" s="190"/>
      <c r="M346" s="190"/>
      <c r="N346" s="190"/>
      <c r="O346" s="190"/>
      <c r="P346" s="190"/>
      <c r="Q346" s="242"/>
    </row>
    <row r="347" spans="1:17">
      <c r="A347" s="83">
        <v>1</v>
      </c>
      <c r="B347" s="210">
        <v>2</v>
      </c>
      <c r="C347" s="210">
        <v>3</v>
      </c>
      <c r="D347" s="210">
        <v>4</v>
      </c>
      <c r="E347" s="210">
        <v>5</v>
      </c>
      <c r="F347" s="210">
        <v>6</v>
      </c>
      <c r="G347" s="210">
        <v>7</v>
      </c>
      <c r="H347" s="210">
        <v>8</v>
      </c>
      <c r="I347" s="210">
        <v>9</v>
      </c>
      <c r="J347" s="210">
        <v>10</v>
      </c>
      <c r="K347" s="210">
        <v>11</v>
      </c>
      <c r="L347" s="210">
        <v>12</v>
      </c>
      <c r="M347" s="210">
        <v>13</v>
      </c>
      <c r="N347" s="210">
        <v>14</v>
      </c>
      <c r="O347" s="210">
        <v>15</v>
      </c>
      <c r="P347" s="210">
        <v>16</v>
      </c>
      <c r="Q347" s="242"/>
    </row>
    <row r="348" spans="1:17">
      <c r="A348" s="82" t="s">
        <v>203</v>
      </c>
      <c r="B348" s="229">
        <v>120</v>
      </c>
      <c r="C348" s="230">
        <v>1.55</v>
      </c>
      <c r="D348" s="230">
        <v>7</v>
      </c>
      <c r="E348" s="230">
        <v>3</v>
      </c>
      <c r="F348" s="230">
        <v>80</v>
      </c>
      <c r="G348" s="229">
        <v>80</v>
      </c>
      <c r="H348" s="230">
        <v>2.5</v>
      </c>
      <c r="I348" s="230">
        <v>9.32</v>
      </c>
      <c r="J348" s="230">
        <v>3.77</v>
      </c>
      <c r="K348" s="230">
        <v>107.75</v>
      </c>
      <c r="L348" s="229">
        <v>100</v>
      </c>
      <c r="M348" s="230">
        <v>2.81</v>
      </c>
      <c r="N348" s="230">
        <v>11.74</v>
      </c>
      <c r="O348" s="230">
        <v>4.7</v>
      </c>
      <c r="P348" s="230">
        <v>134.33000000000001</v>
      </c>
      <c r="Q348" s="242"/>
    </row>
    <row r="349" spans="1:17">
      <c r="A349" s="13" t="s">
        <v>158</v>
      </c>
      <c r="B349" s="176">
        <v>130</v>
      </c>
      <c r="C349" s="177">
        <v>1.52</v>
      </c>
      <c r="D349" s="177">
        <v>2.74</v>
      </c>
      <c r="E349" s="177">
        <v>8.31</v>
      </c>
      <c r="F349" s="177">
        <v>65.400000000000006</v>
      </c>
      <c r="G349" s="176">
        <v>150</v>
      </c>
      <c r="H349" s="177">
        <v>1.75</v>
      </c>
      <c r="I349" s="177">
        <v>3.2</v>
      </c>
      <c r="J349" s="177">
        <v>9.6</v>
      </c>
      <c r="K349" s="177">
        <v>75.5</v>
      </c>
      <c r="L349" s="176">
        <v>180</v>
      </c>
      <c r="M349" s="177">
        <v>2.1</v>
      </c>
      <c r="N349" s="177">
        <v>3.8</v>
      </c>
      <c r="O349" s="177">
        <v>11.5</v>
      </c>
      <c r="P349" s="177">
        <v>90.6</v>
      </c>
      <c r="Q349" s="242"/>
    </row>
    <row r="350" spans="1:17">
      <c r="A350" s="77" t="s">
        <v>54</v>
      </c>
      <c r="B350" s="280">
        <v>70</v>
      </c>
      <c r="C350" s="263">
        <v>12.7</v>
      </c>
      <c r="D350" s="263">
        <v>4.4000000000000004</v>
      </c>
      <c r="E350" s="263">
        <v>8</v>
      </c>
      <c r="F350" s="263">
        <v>193.1</v>
      </c>
      <c r="G350" s="281">
        <v>90</v>
      </c>
      <c r="H350" s="263">
        <v>18.5</v>
      </c>
      <c r="I350" s="263">
        <v>5.6</v>
      </c>
      <c r="J350" s="263">
        <v>10.4</v>
      </c>
      <c r="K350" s="263">
        <v>227.1</v>
      </c>
      <c r="L350" s="281">
        <v>100</v>
      </c>
      <c r="M350" s="263">
        <v>19.7</v>
      </c>
      <c r="N350" s="263">
        <v>5.7</v>
      </c>
      <c r="O350" s="263">
        <v>12.1</v>
      </c>
      <c r="P350" s="263">
        <v>249.1</v>
      </c>
      <c r="Q350" s="242"/>
    </row>
    <row r="351" spans="1:17">
      <c r="A351" s="59" t="s">
        <v>70</v>
      </c>
      <c r="B351" s="277">
        <v>20</v>
      </c>
      <c r="C351" s="209">
        <v>0.5</v>
      </c>
      <c r="D351" s="209">
        <v>3.7</v>
      </c>
      <c r="E351" s="209">
        <v>1.8</v>
      </c>
      <c r="F351" s="209">
        <v>42.1</v>
      </c>
      <c r="G351" s="278">
        <v>20</v>
      </c>
      <c r="H351" s="209">
        <v>0.5</v>
      </c>
      <c r="I351" s="209">
        <v>3.7</v>
      </c>
      <c r="J351" s="209">
        <v>1.8</v>
      </c>
      <c r="K351" s="209">
        <v>42.1</v>
      </c>
      <c r="L351" s="278">
        <v>20</v>
      </c>
      <c r="M351" s="209">
        <v>0.5</v>
      </c>
      <c r="N351" s="209">
        <v>3.7</v>
      </c>
      <c r="O351" s="209">
        <v>1.8</v>
      </c>
      <c r="P351" s="209">
        <v>42.1</v>
      </c>
      <c r="Q351" s="242"/>
    </row>
    <row r="352" spans="1:17">
      <c r="A352" s="126" t="s">
        <v>145</v>
      </c>
      <c r="B352" s="282">
        <v>200</v>
      </c>
      <c r="C352" s="99">
        <v>0.3</v>
      </c>
      <c r="D352" s="99">
        <v>0.1</v>
      </c>
      <c r="E352" s="99">
        <v>15.6</v>
      </c>
      <c r="F352" s="99">
        <v>68.5</v>
      </c>
      <c r="G352" s="283">
        <v>200</v>
      </c>
      <c r="H352" s="99">
        <v>0.3</v>
      </c>
      <c r="I352" s="99">
        <v>0.1</v>
      </c>
      <c r="J352" s="99">
        <v>15.6</v>
      </c>
      <c r="K352" s="99">
        <v>68.5</v>
      </c>
      <c r="L352" s="283">
        <v>200</v>
      </c>
      <c r="M352" s="99">
        <v>0.3</v>
      </c>
      <c r="N352" s="99">
        <v>0.1</v>
      </c>
      <c r="O352" s="99">
        <v>15.6</v>
      </c>
      <c r="P352" s="99">
        <v>68.5</v>
      </c>
      <c r="Q352" s="242"/>
    </row>
    <row r="353" spans="1:17" ht="25.5">
      <c r="A353" s="59" t="s">
        <v>81</v>
      </c>
      <c r="B353" s="202">
        <v>30</v>
      </c>
      <c r="C353" s="209">
        <v>2.2000000000000002</v>
      </c>
      <c r="D353" s="209">
        <v>0.3</v>
      </c>
      <c r="E353" s="209">
        <v>13.8</v>
      </c>
      <c r="F353" s="209">
        <v>67.5</v>
      </c>
      <c r="G353" s="202">
        <v>50</v>
      </c>
      <c r="H353" s="209">
        <v>3</v>
      </c>
      <c r="I353" s="209">
        <v>0.4</v>
      </c>
      <c r="J353" s="209">
        <v>18.3</v>
      </c>
      <c r="K353" s="209">
        <v>90</v>
      </c>
      <c r="L353" s="202">
        <v>50</v>
      </c>
      <c r="M353" s="209">
        <v>3</v>
      </c>
      <c r="N353" s="209">
        <v>0.4</v>
      </c>
      <c r="O353" s="209">
        <v>18.3</v>
      </c>
      <c r="P353" s="209">
        <v>90</v>
      </c>
      <c r="Q353" s="242"/>
    </row>
    <row r="354" spans="1:17">
      <c r="A354" s="75" t="s">
        <v>5</v>
      </c>
      <c r="B354" s="202"/>
      <c r="C354" s="209">
        <f>SUM(C348:C353)</f>
        <v>18.77</v>
      </c>
      <c r="D354" s="209">
        <f t="shared" ref="D354:F354" si="25">SUM(D348:D353)</f>
        <v>18.240000000000002</v>
      </c>
      <c r="E354" s="209">
        <f t="shared" si="25"/>
        <v>50.510000000000005</v>
      </c>
      <c r="F354" s="209">
        <f t="shared" si="25"/>
        <v>516.6</v>
      </c>
      <c r="G354" s="202"/>
      <c r="H354" s="209">
        <f>SUM(H348:H353)</f>
        <v>26.55</v>
      </c>
      <c r="I354" s="209">
        <f t="shared" ref="I354:K354" si="26">SUM(I348:I353)</f>
        <v>22.319999999999997</v>
      </c>
      <c r="J354" s="209">
        <f t="shared" si="26"/>
        <v>59.47</v>
      </c>
      <c r="K354" s="209">
        <f t="shared" si="26"/>
        <v>610.95000000000005</v>
      </c>
      <c r="L354" s="202"/>
      <c r="M354" s="209">
        <f>SUM(M348:M353)</f>
        <v>28.41</v>
      </c>
      <c r="N354" s="209">
        <f t="shared" ref="N354:P354" si="27">SUM(N348:N353)</f>
        <v>25.439999999999998</v>
      </c>
      <c r="O354" s="209">
        <f t="shared" si="27"/>
        <v>64</v>
      </c>
      <c r="P354" s="209">
        <f t="shared" si="27"/>
        <v>674.63</v>
      </c>
      <c r="Q354" s="242"/>
    </row>
    <row r="355" spans="1:17">
      <c r="A355" s="87" t="s">
        <v>24</v>
      </c>
      <c r="B355" s="222"/>
      <c r="C355" s="184">
        <f>C354*4/F354</f>
        <v>0.14533488192024777</v>
      </c>
      <c r="D355" s="184">
        <f>D354*9/F354</f>
        <v>0.3177700348432056</v>
      </c>
      <c r="E355" s="184">
        <f>E354*4/F354</f>
        <v>0.39109562524196673</v>
      </c>
      <c r="F355" s="185">
        <f>F354/2100</f>
        <v>0.24600000000000002</v>
      </c>
      <c r="G355" s="222"/>
      <c r="H355" s="184">
        <f>H354*4/K354</f>
        <v>0.17382764547016941</v>
      </c>
      <c r="I355" s="184">
        <f>I354*9/K354</f>
        <v>0.32879941075374408</v>
      </c>
      <c r="J355" s="184">
        <f>J354*4/K354</f>
        <v>0.38936083149193873</v>
      </c>
      <c r="K355" s="185">
        <f>K354/2450</f>
        <v>0.24936734693877552</v>
      </c>
      <c r="L355" s="222"/>
      <c r="M355" s="184">
        <f>M354*4/P354</f>
        <v>0.16844788995449358</v>
      </c>
      <c r="N355" s="184">
        <f>N354*9/P354</f>
        <v>0.33938603382594901</v>
      </c>
      <c r="O355" s="184">
        <f>O354*4/P354</f>
        <v>0.37946726353704996</v>
      </c>
      <c r="P355" s="184">
        <f>P354/2700</f>
        <v>0.24986296296296295</v>
      </c>
      <c r="Q355" s="242"/>
    </row>
    <row r="356" spans="1:17">
      <c r="A356" s="72"/>
      <c r="B356" s="231"/>
      <c r="C356" s="189"/>
      <c r="D356" s="189"/>
      <c r="E356" s="189"/>
      <c r="F356" s="189"/>
      <c r="G356" s="231"/>
      <c r="H356" s="189"/>
      <c r="I356" s="189"/>
      <c r="J356" s="189"/>
      <c r="K356" s="189"/>
      <c r="L356" s="231"/>
      <c r="M356" s="189"/>
      <c r="N356" s="189"/>
      <c r="O356" s="189"/>
      <c r="P356" s="189"/>
      <c r="Q356" s="242"/>
    </row>
    <row r="357" spans="1:17" ht="25.5">
      <c r="A357" s="202" t="s">
        <v>26</v>
      </c>
      <c r="B357" s="202" t="s">
        <v>32</v>
      </c>
      <c r="C357" s="202" t="s">
        <v>33</v>
      </c>
      <c r="D357" s="202" t="s">
        <v>34</v>
      </c>
      <c r="E357" s="202" t="s">
        <v>35</v>
      </c>
      <c r="F357" s="202" t="s">
        <v>36</v>
      </c>
      <c r="G357" s="202" t="s">
        <v>37</v>
      </c>
      <c r="H357" s="202" t="s">
        <v>38</v>
      </c>
      <c r="I357" s="202" t="s">
        <v>39</v>
      </c>
      <c r="J357" s="202" t="s">
        <v>40</v>
      </c>
      <c r="K357" s="202" t="s">
        <v>41</v>
      </c>
      <c r="L357" s="277" t="s">
        <v>42</v>
      </c>
      <c r="M357" s="284"/>
      <c r="N357" s="200"/>
      <c r="O357" s="200"/>
      <c r="P357" s="200"/>
      <c r="Q357" s="242"/>
    </row>
    <row r="358" spans="1:17" ht="15" customHeight="1">
      <c r="A358" s="59" t="s">
        <v>27</v>
      </c>
      <c r="B358" s="240" t="s">
        <v>159</v>
      </c>
      <c r="C358" s="240">
        <v>0.2</v>
      </c>
      <c r="D358" s="240">
        <v>8.6</v>
      </c>
      <c r="E358" s="240">
        <v>61.7</v>
      </c>
      <c r="F358" s="240">
        <v>0.2</v>
      </c>
      <c r="G358" s="240">
        <v>0.1</v>
      </c>
      <c r="H358" s="240">
        <v>11.4</v>
      </c>
      <c r="I358" s="240">
        <v>0.6</v>
      </c>
      <c r="J358" s="240">
        <v>53.4</v>
      </c>
      <c r="K358" s="240">
        <v>0.3</v>
      </c>
      <c r="L358" s="289">
        <v>370.7</v>
      </c>
      <c r="M358" s="284"/>
      <c r="N358" s="242"/>
      <c r="O358" s="242"/>
      <c r="P358" s="242"/>
      <c r="Q358" s="242"/>
    </row>
    <row r="359" spans="1:17" ht="15" customHeight="1">
      <c r="A359" s="59" t="s">
        <v>25</v>
      </c>
      <c r="B359" s="240" t="s">
        <v>160</v>
      </c>
      <c r="C359" s="240">
        <v>0.2</v>
      </c>
      <c r="D359" s="240">
        <v>9.4</v>
      </c>
      <c r="E359" s="240">
        <v>64.5</v>
      </c>
      <c r="F359" s="240">
        <v>0.5</v>
      </c>
      <c r="G359" s="240">
        <v>0.4</v>
      </c>
      <c r="H359" s="230">
        <v>17.100000000000001</v>
      </c>
      <c r="I359" s="240">
        <v>0.8</v>
      </c>
      <c r="J359" s="240">
        <v>70.8</v>
      </c>
      <c r="K359" s="240">
        <v>0.5</v>
      </c>
      <c r="L359" s="289">
        <v>350.9</v>
      </c>
      <c r="M359" s="284"/>
      <c r="N359" s="200"/>
      <c r="O359" s="200"/>
      <c r="P359" s="269"/>
      <c r="Q359" s="242"/>
    </row>
    <row r="360" spans="1:17" ht="15" customHeight="1">
      <c r="A360" s="59" t="s">
        <v>28</v>
      </c>
      <c r="B360" s="240" t="s">
        <v>161</v>
      </c>
      <c r="C360" s="240">
        <v>0.3</v>
      </c>
      <c r="D360" s="240">
        <v>10.5</v>
      </c>
      <c r="E360" s="240">
        <v>73.599999999999994</v>
      </c>
      <c r="F360" s="240">
        <v>0.5</v>
      </c>
      <c r="G360" s="293">
        <v>0.3</v>
      </c>
      <c r="H360" s="253">
        <v>18.899999999999999</v>
      </c>
      <c r="I360" s="292">
        <v>1</v>
      </c>
      <c r="J360" s="240">
        <v>78.8</v>
      </c>
      <c r="K360" s="240">
        <v>0.5</v>
      </c>
      <c r="L360" s="240">
        <v>356.6</v>
      </c>
      <c r="M360" s="284"/>
      <c r="N360" s="242"/>
      <c r="O360" s="242"/>
      <c r="P360" s="247"/>
      <c r="Q360" s="242"/>
    </row>
    <row r="361" spans="1:17" ht="25.5">
      <c r="A361" s="202" t="s">
        <v>29</v>
      </c>
      <c r="B361" s="202" t="s">
        <v>44</v>
      </c>
      <c r="C361" s="202" t="s">
        <v>45</v>
      </c>
      <c r="D361" s="202" t="s">
        <v>46</v>
      </c>
      <c r="E361" s="202" t="s">
        <v>47</v>
      </c>
      <c r="F361" s="202" t="s">
        <v>48</v>
      </c>
      <c r="G361" s="277" t="s">
        <v>49</v>
      </c>
      <c r="H361" s="285"/>
      <c r="I361" s="342" t="s">
        <v>43</v>
      </c>
      <c r="J361" s="327"/>
      <c r="K361" s="284"/>
      <c r="L361" s="190"/>
      <c r="M361" s="189"/>
      <c r="N361" s="199"/>
      <c r="O361" s="199"/>
      <c r="P361" s="200"/>
      <c r="Q361" s="242"/>
    </row>
    <row r="362" spans="1:17">
      <c r="A362" s="59" t="s">
        <v>27</v>
      </c>
      <c r="B362" s="240">
        <v>217.2</v>
      </c>
      <c r="C362" s="240">
        <v>360.89</v>
      </c>
      <c r="D362" s="240">
        <v>99.9</v>
      </c>
      <c r="E362" s="240">
        <v>953.4</v>
      </c>
      <c r="F362" s="240">
        <v>2.7</v>
      </c>
      <c r="G362" s="289">
        <v>0.7</v>
      </c>
      <c r="H362" s="286"/>
      <c r="I362" s="343">
        <v>9.3000000000000007</v>
      </c>
      <c r="J362" s="327"/>
      <c r="K362" s="284"/>
      <c r="L362" s="190"/>
      <c r="M362" s="189"/>
      <c r="N362" s="200"/>
      <c r="O362" s="200"/>
      <c r="P362" s="200"/>
      <c r="Q362" s="242"/>
    </row>
    <row r="363" spans="1:17" ht="15" customHeight="1">
      <c r="A363" s="59" t="s">
        <v>25</v>
      </c>
      <c r="B363" s="238">
        <v>257.60000000000002</v>
      </c>
      <c r="C363" s="238">
        <v>475.8</v>
      </c>
      <c r="D363" s="230">
        <v>123.8</v>
      </c>
      <c r="E363" s="238" t="s">
        <v>162</v>
      </c>
      <c r="F363" s="238">
        <v>3.4</v>
      </c>
      <c r="G363" s="290">
        <v>0.8</v>
      </c>
      <c r="H363" s="286"/>
      <c r="I363" s="343">
        <v>12.2</v>
      </c>
      <c r="J363" s="327"/>
      <c r="K363" s="284"/>
      <c r="L363" s="190"/>
      <c r="M363" s="189"/>
      <c r="N363" s="199"/>
      <c r="O363" s="199"/>
      <c r="P363" s="291"/>
      <c r="Q363" s="242"/>
    </row>
    <row r="364" spans="1:17" ht="15" customHeight="1">
      <c r="A364" s="79" t="s">
        <v>28</v>
      </c>
      <c r="B364" s="253">
        <v>273.7</v>
      </c>
      <c r="C364" s="177">
        <v>503.8</v>
      </c>
      <c r="D364" s="253">
        <v>129</v>
      </c>
      <c r="E364" s="253" t="s">
        <v>163</v>
      </c>
      <c r="F364" s="253">
        <v>3.5</v>
      </c>
      <c r="G364" s="253">
        <v>0.8</v>
      </c>
      <c r="H364" s="287"/>
      <c r="I364" s="330">
        <v>12.8</v>
      </c>
      <c r="J364" s="327"/>
      <c r="K364" s="284"/>
      <c r="L364" s="190"/>
      <c r="M364" s="189"/>
      <c r="N364" s="189"/>
      <c r="O364" s="242"/>
      <c r="P364" s="191"/>
      <c r="Q364" s="242"/>
    </row>
    <row r="365" spans="1:17">
      <c r="A365" s="200" t="s">
        <v>69</v>
      </c>
      <c r="B365" s="190"/>
      <c r="C365" s="190"/>
      <c r="D365" s="190"/>
      <c r="E365" s="190"/>
      <c r="F365" s="190"/>
      <c r="G365" s="190"/>
      <c r="H365" s="189"/>
      <c r="I365" s="189"/>
      <c r="J365" s="189"/>
      <c r="K365" s="189"/>
      <c r="L365" s="190"/>
      <c r="M365" s="189"/>
      <c r="N365" s="189"/>
      <c r="O365" s="189"/>
      <c r="P365" s="189"/>
      <c r="Q365" s="242"/>
    </row>
    <row r="366" spans="1:17">
      <c r="A366" s="200" t="s">
        <v>22</v>
      </c>
      <c r="B366" s="190"/>
      <c r="C366" s="190"/>
      <c r="D366" s="190"/>
      <c r="E366" s="190"/>
      <c r="F366" s="190"/>
      <c r="G366" s="190"/>
      <c r="H366" s="190"/>
      <c r="I366" s="190"/>
      <c r="J366" s="190"/>
      <c r="K366" s="190"/>
      <c r="L366" s="190"/>
      <c r="M366" s="190"/>
      <c r="N366" s="190"/>
      <c r="O366" s="190"/>
      <c r="P366" s="190"/>
      <c r="Q366" s="242"/>
    </row>
    <row r="367" spans="1:17">
      <c r="A367" s="83">
        <v>1</v>
      </c>
      <c r="B367" s="210">
        <v>2</v>
      </c>
      <c r="C367" s="210">
        <v>3</v>
      </c>
      <c r="D367" s="210">
        <v>4</v>
      </c>
      <c r="E367" s="210">
        <v>5</v>
      </c>
      <c r="F367" s="210">
        <v>6</v>
      </c>
      <c r="G367" s="210">
        <v>7</v>
      </c>
      <c r="H367" s="210">
        <v>8</v>
      </c>
      <c r="I367" s="210">
        <v>9</v>
      </c>
      <c r="J367" s="210">
        <v>10</v>
      </c>
      <c r="K367" s="210">
        <v>11</v>
      </c>
      <c r="L367" s="210">
        <v>12</v>
      </c>
      <c r="M367" s="210">
        <v>13</v>
      </c>
      <c r="N367" s="210">
        <v>14</v>
      </c>
      <c r="O367" s="210">
        <v>15</v>
      </c>
      <c r="P367" s="210">
        <v>16</v>
      </c>
      <c r="Q367" s="242"/>
    </row>
    <row r="368" spans="1:17" ht="25.5">
      <c r="A368" s="59" t="s">
        <v>164</v>
      </c>
      <c r="B368" s="202">
        <v>70</v>
      </c>
      <c r="C368" s="209">
        <v>18.7</v>
      </c>
      <c r="D368" s="209">
        <v>5.0999999999999996</v>
      </c>
      <c r="E368" s="209">
        <v>9</v>
      </c>
      <c r="F368" s="209">
        <v>156.69999999999999</v>
      </c>
      <c r="G368" s="202">
        <v>90</v>
      </c>
      <c r="H368" s="209">
        <v>21.5</v>
      </c>
      <c r="I368" s="209">
        <v>6.8</v>
      </c>
      <c r="J368" s="209">
        <v>15.8</v>
      </c>
      <c r="K368" s="209">
        <v>210.4</v>
      </c>
      <c r="L368" s="202">
        <v>100</v>
      </c>
      <c r="M368" s="209">
        <v>23.9</v>
      </c>
      <c r="N368" s="209">
        <v>7.2</v>
      </c>
      <c r="O368" s="209">
        <v>17.600000000000001</v>
      </c>
      <c r="P368" s="209">
        <v>230.8</v>
      </c>
      <c r="Q368" s="242"/>
    </row>
    <row r="369" spans="1:17">
      <c r="A369" s="59" t="s">
        <v>87</v>
      </c>
      <c r="B369" s="202">
        <v>20</v>
      </c>
      <c r="C369" s="209">
        <v>0.76</v>
      </c>
      <c r="D369" s="209">
        <v>1.9</v>
      </c>
      <c r="E369" s="209">
        <v>2.37</v>
      </c>
      <c r="F369" s="209">
        <v>29.72</v>
      </c>
      <c r="G369" s="202">
        <v>20</v>
      </c>
      <c r="H369" s="209">
        <v>0.76</v>
      </c>
      <c r="I369" s="209">
        <v>1.9</v>
      </c>
      <c r="J369" s="209">
        <v>2.37</v>
      </c>
      <c r="K369" s="209">
        <v>29.72</v>
      </c>
      <c r="L369" s="202">
        <v>20</v>
      </c>
      <c r="M369" s="209">
        <v>0.76</v>
      </c>
      <c r="N369" s="209">
        <v>1.9</v>
      </c>
      <c r="O369" s="209">
        <v>2.37</v>
      </c>
      <c r="P369" s="209">
        <v>29.72</v>
      </c>
      <c r="Q369" s="242"/>
    </row>
    <row r="370" spans="1:17" ht="25.5">
      <c r="A370" s="59" t="s">
        <v>67</v>
      </c>
      <c r="B370" s="202">
        <v>130</v>
      </c>
      <c r="C370" s="243">
        <v>2.4</v>
      </c>
      <c r="D370" s="243">
        <v>4.7</v>
      </c>
      <c r="E370" s="243">
        <v>12.6</v>
      </c>
      <c r="F370" s="243">
        <v>104.3</v>
      </c>
      <c r="G370" s="202">
        <v>150</v>
      </c>
      <c r="H370" s="243">
        <v>2.7</v>
      </c>
      <c r="I370" s="243">
        <v>7.3</v>
      </c>
      <c r="J370" s="243">
        <v>14.5</v>
      </c>
      <c r="K370" s="243">
        <v>136.4</v>
      </c>
      <c r="L370" s="202">
        <v>180</v>
      </c>
      <c r="M370" s="243">
        <v>3.1</v>
      </c>
      <c r="N370" s="243">
        <v>6.5</v>
      </c>
      <c r="O370" s="243">
        <v>16.7</v>
      </c>
      <c r="P370" s="243">
        <v>141.80000000000001</v>
      </c>
      <c r="Q370" s="242"/>
    </row>
    <row r="371" spans="1:17">
      <c r="A371" s="126" t="s">
        <v>153</v>
      </c>
      <c r="B371" s="192">
        <v>200</v>
      </c>
      <c r="C371" s="193">
        <v>7.7</v>
      </c>
      <c r="D371" s="193">
        <v>4.3</v>
      </c>
      <c r="E371" s="193">
        <v>12.9</v>
      </c>
      <c r="F371" s="193">
        <v>122.3</v>
      </c>
      <c r="G371" s="192">
        <v>200</v>
      </c>
      <c r="H371" s="193">
        <v>7.7</v>
      </c>
      <c r="I371" s="193">
        <v>4.3</v>
      </c>
      <c r="J371" s="193">
        <v>12.9</v>
      </c>
      <c r="K371" s="193">
        <v>122.3</v>
      </c>
      <c r="L371" s="192">
        <v>200</v>
      </c>
      <c r="M371" s="193">
        <v>7.7</v>
      </c>
      <c r="N371" s="193">
        <v>4.3</v>
      </c>
      <c r="O371" s="193">
        <v>12.9</v>
      </c>
      <c r="P371" s="193">
        <v>122.3</v>
      </c>
      <c r="Q371" s="242"/>
    </row>
    <row r="372" spans="1:17">
      <c r="A372" s="59" t="s">
        <v>193</v>
      </c>
      <c r="B372" s="202">
        <v>120</v>
      </c>
      <c r="C372" s="209">
        <v>0.38</v>
      </c>
      <c r="D372" s="279">
        <v>0.05</v>
      </c>
      <c r="E372" s="209">
        <v>15.84</v>
      </c>
      <c r="F372" s="209">
        <v>67.2</v>
      </c>
      <c r="G372" s="202">
        <v>120</v>
      </c>
      <c r="H372" s="209">
        <v>0.38</v>
      </c>
      <c r="I372" s="279">
        <v>0.05</v>
      </c>
      <c r="J372" s="209">
        <v>15.84</v>
      </c>
      <c r="K372" s="209">
        <v>67.2</v>
      </c>
      <c r="L372" s="202">
        <v>120</v>
      </c>
      <c r="M372" s="209">
        <v>0.38</v>
      </c>
      <c r="N372" s="279">
        <v>0.05</v>
      </c>
      <c r="O372" s="209">
        <v>15.84</v>
      </c>
      <c r="P372" s="209">
        <v>67.2</v>
      </c>
      <c r="Q372" s="242"/>
    </row>
    <row r="373" spans="1:17" ht="25.5">
      <c r="A373" s="59" t="s">
        <v>146</v>
      </c>
      <c r="B373" s="202">
        <v>30</v>
      </c>
      <c r="C373" s="209">
        <v>2.2000000000000002</v>
      </c>
      <c r="D373" s="209">
        <v>0.3</v>
      </c>
      <c r="E373" s="209">
        <v>13.8</v>
      </c>
      <c r="F373" s="209">
        <v>67.5</v>
      </c>
      <c r="G373" s="202">
        <v>50</v>
      </c>
      <c r="H373" s="209">
        <v>3.7</v>
      </c>
      <c r="I373" s="209">
        <v>0.5</v>
      </c>
      <c r="J373" s="209">
        <v>22.9</v>
      </c>
      <c r="K373" s="209">
        <v>112.5</v>
      </c>
      <c r="L373" s="202">
        <v>50</v>
      </c>
      <c r="M373" s="209">
        <v>3.7</v>
      </c>
      <c r="N373" s="209">
        <v>0.5</v>
      </c>
      <c r="O373" s="209">
        <v>22.9</v>
      </c>
      <c r="P373" s="209">
        <v>112.5</v>
      </c>
      <c r="Q373" s="242"/>
    </row>
    <row r="374" spans="1:17">
      <c r="A374" s="75" t="s">
        <v>5</v>
      </c>
      <c r="B374" s="202">
        <f t="shared" ref="B374:P374" si="28">SUM(B368:B373)</f>
        <v>570</v>
      </c>
      <c r="C374" s="221">
        <f t="shared" si="28"/>
        <v>32.14</v>
      </c>
      <c r="D374" s="221">
        <f t="shared" si="28"/>
        <v>16.350000000000001</v>
      </c>
      <c r="E374" s="221">
        <f t="shared" si="28"/>
        <v>66.509999999999991</v>
      </c>
      <c r="F374" s="221">
        <f t="shared" si="28"/>
        <v>547.72</v>
      </c>
      <c r="G374" s="202">
        <f t="shared" si="28"/>
        <v>630</v>
      </c>
      <c r="H374" s="221">
        <f t="shared" si="28"/>
        <v>36.740000000000009</v>
      </c>
      <c r="I374" s="221">
        <f t="shared" si="28"/>
        <v>20.85</v>
      </c>
      <c r="J374" s="221">
        <f t="shared" si="28"/>
        <v>84.31</v>
      </c>
      <c r="K374" s="221">
        <f t="shared" si="28"/>
        <v>678.52</v>
      </c>
      <c r="L374" s="202">
        <f t="shared" si="28"/>
        <v>670</v>
      </c>
      <c r="M374" s="221">
        <f t="shared" si="28"/>
        <v>39.540000000000006</v>
      </c>
      <c r="N374" s="221">
        <f t="shared" si="28"/>
        <v>20.45</v>
      </c>
      <c r="O374" s="221">
        <f t="shared" si="28"/>
        <v>88.31</v>
      </c>
      <c r="P374" s="221">
        <f t="shared" si="28"/>
        <v>704.32</v>
      </c>
      <c r="Q374" s="242"/>
    </row>
    <row r="375" spans="1:17">
      <c r="A375" s="76" t="s">
        <v>24</v>
      </c>
      <c r="B375" s="222"/>
      <c r="C375" s="184">
        <f>C374*4/F374</f>
        <v>0.23471846929087856</v>
      </c>
      <c r="D375" s="184">
        <f>D374*9/F374</f>
        <v>0.26865916891842545</v>
      </c>
      <c r="E375" s="184">
        <f>E374*4/F374</f>
        <v>0.48572263200175264</v>
      </c>
      <c r="F375" s="184">
        <f>F374/2100</f>
        <v>0.26081904761904762</v>
      </c>
      <c r="G375" s="223"/>
      <c r="H375" s="184">
        <f>H374*4/K374</f>
        <v>0.21658904674880627</v>
      </c>
      <c r="I375" s="184">
        <f>I374*9/K374</f>
        <v>0.27655780227554089</v>
      </c>
      <c r="J375" s="184">
        <f>J374*4/K374</f>
        <v>0.49702293226434008</v>
      </c>
      <c r="K375" s="184">
        <f>K374/2450</f>
        <v>0.27694693877551019</v>
      </c>
      <c r="L375" s="223"/>
      <c r="M375" s="184">
        <f>M374*4/P374</f>
        <v>0.22455701953657431</v>
      </c>
      <c r="N375" s="184">
        <f>N374*9/P374</f>
        <v>0.26131587914584276</v>
      </c>
      <c r="O375" s="184">
        <f>O374*4/P374</f>
        <v>0.50153339391185825</v>
      </c>
      <c r="P375" s="184">
        <f>P374/2700</f>
        <v>0.26085925925925929</v>
      </c>
      <c r="Q375" s="242"/>
    </row>
    <row r="376" spans="1:17">
      <c r="A376" s="72"/>
      <c r="B376" s="231"/>
      <c r="C376" s="189"/>
      <c r="D376" s="189"/>
      <c r="E376" s="189"/>
      <c r="F376" s="189"/>
      <c r="G376" s="231"/>
      <c r="H376" s="189"/>
      <c r="I376" s="189"/>
      <c r="J376" s="189"/>
      <c r="K376" s="189"/>
      <c r="L376" s="231"/>
      <c r="M376" s="189"/>
      <c r="N376" s="189"/>
      <c r="O376" s="189"/>
      <c r="P376" s="189"/>
      <c r="Q376" s="242"/>
    </row>
    <row r="377" spans="1:17" ht="25.5">
      <c r="A377" s="202" t="s">
        <v>26</v>
      </c>
      <c r="B377" s="202" t="s">
        <v>32</v>
      </c>
      <c r="C377" s="202" t="s">
        <v>33</v>
      </c>
      <c r="D377" s="202" t="s">
        <v>34</v>
      </c>
      <c r="E377" s="202" t="s">
        <v>35</v>
      </c>
      <c r="F377" s="202" t="s">
        <v>36</v>
      </c>
      <c r="G377" s="202" t="s">
        <v>37</v>
      </c>
      <c r="H377" s="202" t="s">
        <v>38</v>
      </c>
      <c r="I377" s="202" t="s">
        <v>39</v>
      </c>
      <c r="J377" s="202" t="s">
        <v>40</v>
      </c>
      <c r="K377" s="202" t="s">
        <v>41</v>
      </c>
      <c r="L377" s="202" t="s">
        <v>42</v>
      </c>
      <c r="M377" s="189"/>
      <c r="N377" s="200"/>
      <c r="O377" s="200"/>
      <c r="P377" s="200"/>
      <c r="Q377" s="242"/>
    </row>
    <row r="378" spans="1:17">
      <c r="A378" s="59" t="s">
        <v>27</v>
      </c>
      <c r="B378" s="240">
        <v>512</v>
      </c>
      <c r="C378" s="240">
        <v>0.4</v>
      </c>
      <c r="D378" s="240">
        <v>2.2999999999999998</v>
      </c>
      <c r="E378" s="240">
        <v>13.5</v>
      </c>
      <c r="F378" s="240">
        <v>0.3</v>
      </c>
      <c r="G378" s="240">
        <v>0.3</v>
      </c>
      <c r="H378" s="240">
        <v>6</v>
      </c>
      <c r="I378" s="240">
        <v>0.3</v>
      </c>
      <c r="J378" s="240">
        <v>38.299999999999997</v>
      </c>
      <c r="K378" s="240">
        <v>1.1000000000000001</v>
      </c>
      <c r="L378" s="240">
        <v>23.3</v>
      </c>
      <c r="M378" s="189"/>
      <c r="N378" s="242"/>
      <c r="O378" s="242"/>
      <c r="P378" s="242"/>
      <c r="Q378" s="242"/>
    </row>
    <row r="379" spans="1:17">
      <c r="A379" s="59" t="s">
        <v>25</v>
      </c>
      <c r="B379" s="240">
        <v>647</v>
      </c>
      <c r="C379" s="240">
        <v>0.4</v>
      </c>
      <c r="D379" s="240">
        <v>2.6</v>
      </c>
      <c r="E379" s="240">
        <v>15.1</v>
      </c>
      <c r="F379" s="240">
        <v>0.3</v>
      </c>
      <c r="G379" s="240">
        <v>0.3</v>
      </c>
      <c r="H379" s="240">
        <v>7.5</v>
      </c>
      <c r="I379" s="240">
        <v>0.3</v>
      </c>
      <c r="J379" s="240">
        <v>45</v>
      </c>
      <c r="K379" s="240">
        <v>1.2</v>
      </c>
      <c r="L379" s="240">
        <v>24.6</v>
      </c>
      <c r="M379" s="189"/>
      <c r="N379" s="200"/>
      <c r="O379" s="200"/>
      <c r="P379" s="200"/>
      <c r="Q379" s="242"/>
    </row>
    <row r="380" spans="1:17">
      <c r="A380" s="59" t="s">
        <v>28</v>
      </c>
      <c r="B380" s="240">
        <v>660.1</v>
      </c>
      <c r="C380" s="240">
        <v>0.6</v>
      </c>
      <c r="D380" s="240">
        <v>2.8</v>
      </c>
      <c r="E380" s="240">
        <v>15.8</v>
      </c>
      <c r="F380" s="240">
        <v>0.3</v>
      </c>
      <c r="G380" s="240">
        <v>0.4</v>
      </c>
      <c r="H380" s="240">
        <v>7.7</v>
      </c>
      <c r="I380" s="240">
        <v>0.5</v>
      </c>
      <c r="J380" s="240">
        <v>51.2</v>
      </c>
      <c r="K380" s="240">
        <v>1.4</v>
      </c>
      <c r="L380" s="240">
        <v>24.7</v>
      </c>
      <c r="M380" s="189"/>
      <c r="N380" s="242"/>
      <c r="O380" s="242"/>
      <c r="P380" s="242"/>
      <c r="Q380" s="242"/>
    </row>
    <row r="381" spans="1:17" ht="25.5">
      <c r="A381" s="202" t="s">
        <v>29</v>
      </c>
      <c r="B381" s="203" t="s">
        <v>44</v>
      </c>
      <c r="C381" s="203" t="s">
        <v>45</v>
      </c>
      <c r="D381" s="203" t="s">
        <v>46</v>
      </c>
      <c r="E381" s="203" t="s">
        <v>47</v>
      </c>
      <c r="F381" s="203" t="s">
        <v>48</v>
      </c>
      <c r="G381" s="203" t="s">
        <v>49</v>
      </c>
      <c r="H381" s="189"/>
      <c r="I381" s="326" t="s">
        <v>43</v>
      </c>
      <c r="J381" s="327"/>
      <c r="K381" s="189"/>
      <c r="L381" s="190"/>
      <c r="M381" s="189"/>
      <c r="N381" s="199"/>
      <c r="O381" s="199"/>
      <c r="P381" s="199"/>
      <c r="Q381" s="242"/>
    </row>
    <row r="382" spans="1:17">
      <c r="A382" s="59" t="s">
        <v>27</v>
      </c>
      <c r="B382" s="240">
        <v>119.2</v>
      </c>
      <c r="C382" s="240">
        <v>246.5</v>
      </c>
      <c r="D382" s="240">
        <v>66.900000000000006</v>
      </c>
      <c r="E382" s="240">
        <v>837.4</v>
      </c>
      <c r="F382" s="240">
        <v>1.9</v>
      </c>
      <c r="G382" s="240">
        <v>0.6</v>
      </c>
      <c r="H382" s="191"/>
      <c r="I382" s="333">
        <v>5.4</v>
      </c>
      <c r="J382" s="327"/>
      <c r="K382" s="189"/>
      <c r="L382" s="190"/>
      <c r="M382" s="189"/>
      <c r="N382" s="200"/>
      <c r="O382" s="200"/>
      <c r="P382" s="200"/>
      <c r="Q382" s="242"/>
    </row>
    <row r="383" spans="1:17">
      <c r="A383" s="59" t="s">
        <v>25</v>
      </c>
      <c r="B383" s="240">
        <v>141.9</v>
      </c>
      <c r="C383" s="240">
        <v>295.5</v>
      </c>
      <c r="D383" s="240">
        <v>81.7</v>
      </c>
      <c r="E383" s="240">
        <v>966.4</v>
      </c>
      <c r="F383" s="240">
        <v>2.2000000000000002</v>
      </c>
      <c r="G383" s="240">
        <v>0.8</v>
      </c>
      <c r="H383" s="191"/>
      <c r="I383" s="333">
        <v>7</v>
      </c>
      <c r="J383" s="327"/>
      <c r="K383" s="189"/>
      <c r="L383" s="190"/>
      <c r="M383" s="189"/>
      <c r="N383" s="199"/>
      <c r="O383" s="199"/>
      <c r="P383" s="199"/>
      <c r="Q383" s="242"/>
    </row>
    <row r="384" spans="1:17">
      <c r="A384" s="59" t="s">
        <v>28</v>
      </c>
      <c r="B384" s="240">
        <v>155.1</v>
      </c>
      <c r="C384" s="240">
        <v>325.7</v>
      </c>
      <c r="D384" s="240">
        <v>86.9</v>
      </c>
      <c r="E384" s="240">
        <v>1014.7</v>
      </c>
      <c r="F384" s="240">
        <v>2.2999999999999998</v>
      </c>
      <c r="G384" s="240">
        <v>0.8</v>
      </c>
      <c r="H384" s="191"/>
      <c r="I384" s="333">
        <v>9.83</v>
      </c>
      <c r="J384" s="327"/>
      <c r="K384" s="189"/>
      <c r="L384" s="190"/>
      <c r="M384" s="189"/>
      <c r="N384" s="189"/>
      <c r="O384" s="189"/>
      <c r="P384" s="189"/>
      <c r="Q384" s="242"/>
    </row>
    <row r="385" spans="1:17">
      <c r="A385" s="200" t="s">
        <v>69</v>
      </c>
      <c r="B385" s="190"/>
      <c r="C385" s="189"/>
      <c r="D385" s="189"/>
      <c r="E385" s="189"/>
      <c r="F385" s="189"/>
      <c r="G385" s="231"/>
      <c r="H385" s="189"/>
      <c r="I385" s="189"/>
      <c r="J385" s="189"/>
      <c r="K385" s="189"/>
      <c r="L385" s="231"/>
      <c r="M385" s="189"/>
      <c r="N385" s="189"/>
      <c r="O385" s="189"/>
      <c r="P385" s="189"/>
      <c r="Q385" s="242"/>
    </row>
    <row r="386" spans="1:17">
      <c r="A386" s="200" t="s">
        <v>202</v>
      </c>
      <c r="B386" s="190"/>
      <c r="C386" s="190"/>
      <c r="D386" s="190"/>
      <c r="E386" s="190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242"/>
    </row>
    <row r="387" spans="1:17">
      <c r="A387" s="83">
        <v>1</v>
      </c>
      <c r="B387" s="210">
        <v>2</v>
      </c>
      <c r="C387" s="210">
        <v>3</v>
      </c>
      <c r="D387" s="210">
        <v>4</v>
      </c>
      <c r="E387" s="210">
        <v>5</v>
      </c>
      <c r="F387" s="210">
        <v>6</v>
      </c>
      <c r="G387" s="210">
        <v>7</v>
      </c>
      <c r="H387" s="210">
        <v>8</v>
      </c>
      <c r="I387" s="210">
        <v>9</v>
      </c>
      <c r="J387" s="210">
        <v>10</v>
      </c>
      <c r="K387" s="210">
        <v>11</v>
      </c>
      <c r="L387" s="210">
        <v>12</v>
      </c>
      <c r="M387" s="210">
        <v>13</v>
      </c>
      <c r="N387" s="210">
        <v>14</v>
      </c>
      <c r="O387" s="210">
        <v>15</v>
      </c>
      <c r="P387" s="210">
        <v>16</v>
      </c>
      <c r="Q387" s="242"/>
    </row>
    <row r="388" spans="1:17" ht="25.5">
      <c r="A388" s="59" t="s">
        <v>201</v>
      </c>
      <c r="B388" s="202">
        <v>60</v>
      </c>
      <c r="C388" s="209">
        <v>0.7</v>
      </c>
      <c r="D388" s="209">
        <v>3.1</v>
      </c>
      <c r="E388" s="209">
        <v>2.2000000000000002</v>
      </c>
      <c r="F388" s="209">
        <v>39.4</v>
      </c>
      <c r="G388" s="202">
        <v>80</v>
      </c>
      <c r="H388" s="209">
        <v>1</v>
      </c>
      <c r="I388" s="209">
        <v>3.2</v>
      </c>
      <c r="J388" s="209">
        <v>2.8</v>
      </c>
      <c r="K388" s="209">
        <v>43.7</v>
      </c>
      <c r="L388" s="202">
        <v>100</v>
      </c>
      <c r="M388" s="209">
        <v>1.2</v>
      </c>
      <c r="N388" s="209">
        <v>3.2</v>
      </c>
      <c r="O388" s="209">
        <v>3.6</v>
      </c>
      <c r="P388" s="209">
        <v>48</v>
      </c>
      <c r="Q388" s="242"/>
    </row>
    <row r="389" spans="1:17">
      <c r="A389" s="166" t="s">
        <v>199</v>
      </c>
      <c r="B389" s="265">
        <v>200</v>
      </c>
      <c r="C389" s="266">
        <v>7</v>
      </c>
      <c r="D389" s="266">
        <v>7.2</v>
      </c>
      <c r="E389" s="266">
        <v>13.3</v>
      </c>
      <c r="F389" s="266">
        <v>244.5</v>
      </c>
      <c r="G389" s="265">
        <v>220</v>
      </c>
      <c r="H389" s="267">
        <v>7.5</v>
      </c>
      <c r="I389" s="266">
        <v>8.1999999999999993</v>
      </c>
      <c r="J389" s="266">
        <v>16.899999999999999</v>
      </c>
      <c r="K389" s="266">
        <v>268.2</v>
      </c>
      <c r="L389" s="265">
        <v>250</v>
      </c>
      <c r="M389" s="266">
        <v>9.1999999999999993</v>
      </c>
      <c r="N389" s="266">
        <v>10.199999999999999</v>
      </c>
      <c r="O389" s="266">
        <v>19.2</v>
      </c>
      <c r="P389" s="267">
        <v>291.89999999999998</v>
      </c>
      <c r="Q389" s="242"/>
    </row>
    <row r="390" spans="1:17">
      <c r="A390" s="59" t="s">
        <v>142</v>
      </c>
      <c r="B390" s="202">
        <v>200</v>
      </c>
      <c r="C390" s="292">
        <v>0.3</v>
      </c>
      <c r="D390" s="292">
        <v>0.4</v>
      </c>
      <c r="E390" s="292">
        <v>15.6</v>
      </c>
      <c r="F390" s="292">
        <v>68.5</v>
      </c>
      <c r="G390" s="202">
        <v>200</v>
      </c>
      <c r="H390" s="292">
        <v>0.3</v>
      </c>
      <c r="I390" s="292">
        <v>0.4</v>
      </c>
      <c r="J390" s="292">
        <v>15.6</v>
      </c>
      <c r="K390" s="292">
        <v>68.5</v>
      </c>
      <c r="L390" s="202">
        <v>200</v>
      </c>
      <c r="M390" s="292">
        <v>0.3</v>
      </c>
      <c r="N390" s="292">
        <v>0.4</v>
      </c>
      <c r="O390" s="292">
        <v>15.6</v>
      </c>
      <c r="P390" s="292">
        <v>68.5</v>
      </c>
      <c r="Q390" s="242"/>
    </row>
    <row r="391" spans="1:17" ht="25.5">
      <c r="A391" s="59" t="s">
        <v>146</v>
      </c>
      <c r="B391" s="202">
        <v>30</v>
      </c>
      <c r="C391" s="209">
        <v>2.2000000000000002</v>
      </c>
      <c r="D391" s="209">
        <v>0.3</v>
      </c>
      <c r="E391" s="209">
        <v>13.8</v>
      </c>
      <c r="F391" s="209">
        <v>67.5</v>
      </c>
      <c r="G391" s="202">
        <v>50</v>
      </c>
      <c r="H391" s="221">
        <v>3.7</v>
      </c>
      <c r="I391" s="209">
        <v>0.5</v>
      </c>
      <c r="J391" s="209">
        <v>22.9</v>
      </c>
      <c r="K391" s="209">
        <v>112.5</v>
      </c>
      <c r="L391" s="202">
        <v>50</v>
      </c>
      <c r="M391" s="209">
        <v>3.7</v>
      </c>
      <c r="N391" s="209">
        <v>0.5</v>
      </c>
      <c r="O391" s="209">
        <v>22.9</v>
      </c>
      <c r="P391" s="209">
        <v>112.5</v>
      </c>
      <c r="Q391" s="242"/>
    </row>
    <row r="392" spans="1:17">
      <c r="A392" s="75" t="s">
        <v>5</v>
      </c>
      <c r="B392" s="202">
        <f t="shared" ref="B392:P392" si="29">SUM(B388:B391)</f>
        <v>490</v>
      </c>
      <c r="C392" s="221">
        <f t="shared" si="29"/>
        <v>10.199999999999999</v>
      </c>
      <c r="D392" s="221">
        <f t="shared" si="29"/>
        <v>11.000000000000002</v>
      </c>
      <c r="E392" s="221">
        <f t="shared" si="29"/>
        <v>44.900000000000006</v>
      </c>
      <c r="F392" s="221">
        <f t="shared" si="29"/>
        <v>419.9</v>
      </c>
      <c r="G392" s="202">
        <f t="shared" si="29"/>
        <v>550</v>
      </c>
      <c r="H392" s="221">
        <f t="shared" si="29"/>
        <v>12.5</v>
      </c>
      <c r="I392" s="221">
        <f t="shared" si="29"/>
        <v>12.299999999999999</v>
      </c>
      <c r="J392" s="221">
        <f t="shared" si="29"/>
        <v>58.199999999999996</v>
      </c>
      <c r="K392" s="221">
        <f t="shared" si="29"/>
        <v>492.9</v>
      </c>
      <c r="L392" s="202">
        <f t="shared" si="29"/>
        <v>600</v>
      </c>
      <c r="M392" s="221">
        <f t="shared" si="29"/>
        <v>14.399999999999999</v>
      </c>
      <c r="N392" s="221">
        <f t="shared" si="29"/>
        <v>14.299999999999999</v>
      </c>
      <c r="O392" s="221">
        <f t="shared" si="29"/>
        <v>61.3</v>
      </c>
      <c r="P392" s="221">
        <f t="shared" si="29"/>
        <v>520.9</v>
      </c>
      <c r="Q392" s="242"/>
    </row>
    <row r="393" spans="1:17">
      <c r="A393" s="76" t="s">
        <v>24</v>
      </c>
      <c r="B393" s="222"/>
      <c r="C393" s="184">
        <f>C392*4/F392</f>
        <v>9.7165991902834009E-2</v>
      </c>
      <c r="D393" s="184">
        <f>D392*9/F392</f>
        <v>0.23577042152893551</v>
      </c>
      <c r="E393" s="184">
        <f>E392*4/F392</f>
        <v>0.4277208859252204</v>
      </c>
      <c r="F393" s="185">
        <f>F392/1700</f>
        <v>0.247</v>
      </c>
      <c r="G393" s="223"/>
      <c r="H393" s="184">
        <f>H392*4/K392</f>
        <v>0.10144045445323596</v>
      </c>
      <c r="I393" s="184">
        <f>I392*9/K392</f>
        <v>0.22458916615946439</v>
      </c>
      <c r="J393" s="184">
        <f>J392*4/K392</f>
        <v>0.47230675593426658</v>
      </c>
      <c r="K393" s="185">
        <f>K392/2000</f>
        <v>0.24645</v>
      </c>
      <c r="L393" s="223"/>
      <c r="M393" s="184">
        <f>M392*4/P392</f>
        <v>0.11057784603570742</v>
      </c>
      <c r="N393" s="184">
        <f>N392*9/P392</f>
        <v>0.24707237473603377</v>
      </c>
      <c r="O393" s="184">
        <f>O392*4/P392</f>
        <v>0.4707237473603379</v>
      </c>
      <c r="P393" s="185">
        <f>P392/2100</f>
        <v>0.24804761904761904</v>
      </c>
      <c r="Q393" s="242"/>
    </row>
    <row r="394" spans="1:17">
      <c r="A394" s="74"/>
      <c r="B394" s="190"/>
      <c r="C394" s="200"/>
      <c r="D394" s="190"/>
      <c r="E394" s="190"/>
      <c r="F394" s="190"/>
      <c r="G394" s="190"/>
      <c r="H394" s="200"/>
      <c r="I394" s="190"/>
      <c r="J394" s="190"/>
      <c r="K394" s="190"/>
      <c r="L394" s="190"/>
      <c r="M394" s="200"/>
      <c r="N394" s="190"/>
      <c r="O394" s="190"/>
      <c r="P394" s="190"/>
      <c r="Q394" s="242"/>
    </row>
    <row r="395" spans="1:17" ht="25.5">
      <c r="A395" s="202" t="s">
        <v>26</v>
      </c>
      <c r="B395" s="202" t="s">
        <v>32</v>
      </c>
      <c r="C395" s="202" t="s">
        <v>33</v>
      </c>
      <c r="D395" s="202" t="s">
        <v>34</v>
      </c>
      <c r="E395" s="202" t="s">
        <v>35</v>
      </c>
      <c r="F395" s="202" t="s">
        <v>36</v>
      </c>
      <c r="G395" s="202" t="s">
        <v>37</v>
      </c>
      <c r="H395" s="202" t="s">
        <v>38</v>
      </c>
      <c r="I395" s="202" t="s">
        <v>39</v>
      </c>
      <c r="J395" s="202" t="s">
        <v>40</v>
      </c>
      <c r="K395" s="202" t="s">
        <v>41</v>
      </c>
      <c r="L395" s="202" t="s">
        <v>42</v>
      </c>
      <c r="M395" s="190"/>
      <c r="N395" s="200"/>
      <c r="O395" s="200"/>
      <c r="P395" s="200"/>
      <c r="Q395" s="242"/>
    </row>
    <row r="396" spans="1:17">
      <c r="A396" s="59" t="s">
        <v>27</v>
      </c>
      <c r="B396" s="240">
        <v>344.7</v>
      </c>
      <c r="C396" s="240">
        <v>0.4</v>
      </c>
      <c r="D396" s="240">
        <v>3.3</v>
      </c>
      <c r="E396" s="240">
        <v>15.3</v>
      </c>
      <c r="F396" s="240">
        <v>0.2</v>
      </c>
      <c r="G396" s="240">
        <v>0.1</v>
      </c>
      <c r="H396" s="240">
        <v>5.5</v>
      </c>
      <c r="I396" s="240">
        <v>0.3</v>
      </c>
      <c r="J396" s="240">
        <v>20</v>
      </c>
      <c r="K396" s="240">
        <v>1.7</v>
      </c>
      <c r="L396" s="240">
        <v>25.1</v>
      </c>
      <c r="M396" s="190"/>
      <c r="N396" s="242"/>
      <c r="O396" s="242"/>
      <c r="P396" s="242"/>
      <c r="Q396" s="242"/>
    </row>
    <row r="397" spans="1:17">
      <c r="A397" s="59" t="s">
        <v>25</v>
      </c>
      <c r="B397" s="240">
        <v>414</v>
      </c>
      <c r="C397" s="240">
        <v>0.4</v>
      </c>
      <c r="D397" s="240">
        <v>3.3</v>
      </c>
      <c r="E397" s="240">
        <v>20.399999999999999</v>
      </c>
      <c r="F397" s="240">
        <v>0.4</v>
      </c>
      <c r="G397" s="240">
        <v>0.3</v>
      </c>
      <c r="H397" s="240">
        <v>7</v>
      </c>
      <c r="I397" s="240">
        <v>0.4</v>
      </c>
      <c r="J397" s="240">
        <v>35.299999999999997</v>
      </c>
      <c r="K397" s="240">
        <v>2.1</v>
      </c>
      <c r="L397" s="240">
        <v>27.7</v>
      </c>
      <c r="M397" s="190"/>
      <c r="N397" s="200"/>
      <c r="O397" s="200"/>
      <c r="P397" s="200"/>
      <c r="Q397" s="242"/>
    </row>
    <row r="398" spans="1:17">
      <c r="A398" s="59" t="s">
        <v>28</v>
      </c>
      <c r="B398" s="240">
        <v>531.5</v>
      </c>
      <c r="C398" s="240">
        <v>0.5</v>
      </c>
      <c r="D398" s="240">
        <v>3.3</v>
      </c>
      <c r="E398" s="240">
        <v>146.80000000000001</v>
      </c>
      <c r="F398" s="240">
        <v>2.4</v>
      </c>
      <c r="G398" s="240">
        <v>2.4</v>
      </c>
      <c r="H398" s="240">
        <v>2.4</v>
      </c>
      <c r="I398" s="240">
        <v>2.4</v>
      </c>
      <c r="J398" s="240">
        <v>46.9</v>
      </c>
      <c r="K398" s="240">
        <v>2.4</v>
      </c>
      <c r="L398" s="240">
        <v>29.3</v>
      </c>
      <c r="M398" s="190"/>
      <c r="N398" s="242"/>
      <c r="O398" s="242"/>
      <c r="P398" s="242"/>
      <c r="Q398" s="242"/>
    </row>
    <row r="399" spans="1:17" ht="25.5">
      <c r="A399" s="202" t="s">
        <v>29</v>
      </c>
      <c r="B399" s="202" t="s">
        <v>44</v>
      </c>
      <c r="C399" s="202" t="s">
        <v>45</v>
      </c>
      <c r="D399" s="202" t="s">
        <v>46</v>
      </c>
      <c r="E399" s="202" t="s">
        <v>47</v>
      </c>
      <c r="F399" s="202" t="s">
        <v>48</v>
      </c>
      <c r="G399" s="202" t="s">
        <v>49</v>
      </c>
      <c r="H399" s="189"/>
      <c r="I399" s="326" t="s">
        <v>43</v>
      </c>
      <c r="J399" s="327"/>
      <c r="K399" s="189"/>
      <c r="L399" s="190"/>
      <c r="M399" s="190"/>
      <c r="N399" s="199"/>
      <c r="O399" s="200"/>
      <c r="P399" s="200"/>
      <c r="Q399" s="242"/>
    </row>
    <row r="400" spans="1:17">
      <c r="A400" s="59" t="s">
        <v>27</v>
      </c>
      <c r="B400" s="240">
        <v>60.6</v>
      </c>
      <c r="C400" s="240">
        <v>264.8</v>
      </c>
      <c r="D400" s="240">
        <v>60.5</v>
      </c>
      <c r="E400" s="240">
        <v>645.9</v>
      </c>
      <c r="F400" s="240">
        <v>6.8</v>
      </c>
      <c r="G400" s="240">
        <v>0.6</v>
      </c>
      <c r="H400" s="191"/>
      <c r="I400" s="333">
        <v>7.9</v>
      </c>
      <c r="J400" s="327"/>
      <c r="K400" s="189"/>
      <c r="L400" s="190"/>
      <c r="M400" s="190"/>
      <c r="N400" s="200"/>
      <c r="O400" s="200"/>
      <c r="P400" s="200"/>
      <c r="Q400" s="242"/>
    </row>
    <row r="401" spans="1:17">
      <c r="A401" s="59" t="s">
        <v>25</v>
      </c>
      <c r="B401" s="240">
        <v>72.2</v>
      </c>
      <c r="C401" s="240">
        <v>308.10000000000002</v>
      </c>
      <c r="D401" s="240">
        <v>72.099999999999994</v>
      </c>
      <c r="E401" s="240">
        <v>737</v>
      </c>
      <c r="F401" s="240">
        <v>7.2</v>
      </c>
      <c r="G401" s="240">
        <v>0.8</v>
      </c>
      <c r="H401" s="191"/>
      <c r="I401" s="333">
        <v>9.6</v>
      </c>
      <c r="J401" s="327"/>
      <c r="K401" s="189"/>
      <c r="L401" s="190"/>
      <c r="M401" s="190"/>
      <c r="N401" s="199"/>
      <c r="O401" s="199"/>
      <c r="P401" s="199"/>
      <c r="Q401" s="242"/>
    </row>
    <row r="402" spans="1:17">
      <c r="A402" s="59" t="s">
        <v>28</v>
      </c>
      <c r="B402" s="240">
        <v>75.099999999999994</v>
      </c>
      <c r="C402" s="240">
        <v>345.2</v>
      </c>
      <c r="D402" s="240">
        <v>75.099999999999994</v>
      </c>
      <c r="E402" s="240">
        <v>866.8</v>
      </c>
      <c r="F402" s="240">
        <v>8.9</v>
      </c>
      <c r="G402" s="240">
        <v>0.8</v>
      </c>
      <c r="H402" s="191"/>
      <c r="I402" s="333">
        <v>10</v>
      </c>
      <c r="J402" s="327"/>
      <c r="K402" s="189"/>
      <c r="L402" s="190"/>
      <c r="M402" s="190"/>
      <c r="N402" s="242"/>
      <c r="O402" s="242"/>
      <c r="P402" s="242"/>
      <c r="Q402" s="242"/>
    </row>
    <row r="403" spans="1:17">
      <c r="A403" s="15" t="s">
        <v>31</v>
      </c>
      <c r="B403" s="11"/>
      <c r="C403" s="11"/>
      <c r="D403" s="11"/>
      <c r="E403" s="11"/>
      <c r="F403" s="11"/>
      <c r="G403" s="11"/>
      <c r="H403" s="28"/>
      <c r="I403" s="28"/>
      <c r="J403" s="28"/>
      <c r="K403" s="28"/>
      <c r="L403" s="28"/>
      <c r="M403" s="28"/>
      <c r="N403" s="28"/>
      <c r="O403" s="28"/>
      <c r="P403" s="4"/>
      <c r="Q403" s="4"/>
    </row>
    <row r="404" spans="1:17">
      <c r="A404" s="4" t="s">
        <v>30</v>
      </c>
      <c r="B404" s="11"/>
      <c r="C404" s="11"/>
      <c r="D404" s="11"/>
      <c r="E404" s="11"/>
      <c r="F404" s="11"/>
      <c r="G404" s="11"/>
      <c r="H404" s="28"/>
      <c r="I404" s="28"/>
      <c r="J404" s="28"/>
      <c r="K404" s="28"/>
      <c r="L404" s="28"/>
      <c r="M404" s="28"/>
      <c r="N404" s="28"/>
      <c r="O404" s="28"/>
      <c r="P404" s="4"/>
      <c r="Q404" s="4"/>
    </row>
    <row r="405" spans="1:17">
      <c r="A405" s="7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</row>
    <row r="406" spans="1:17">
      <c r="A406" s="7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</row>
    <row r="407" spans="1:17">
      <c r="A407" s="7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</row>
    <row r="408" spans="1:17">
      <c r="A408" s="7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>
      <c r="A409" s="7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</sheetData>
  <mergeCells count="93">
    <mergeCell ref="I402:J402"/>
    <mergeCell ref="I381:J381"/>
    <mergeCell ref="I382:J382"/>
    <mergeCell ref="I383:J383"/>
    <mergeCell ref="I384:J384"/>
    <mergeCell ref="I399:J399"/>
    <mergeCell ref="I400:J400"/>
    <mergeCell ref="I401:J401"/>
    <mergeCell ref="I364:J364"/>
    <mergeCell ref="I323:J323"/>
    <mergeCell ref="I324:J324"/>
    <mergeCell ref="I325:J325"/>
    <mergeCell ref="I361:J361"/>
    <mergeCell ref="I362:J362"/>
    <mergeCell ref="I363:J363"/>
    <mergeCell ref="I326:J326"/>
    <mergeCell ref="I341:J341"/>
    <mergeCell ref="I343:J343"/>
    <mergeCell ref="I344:J344"/>
    <mergeCell ref="I342:J342"/>
    <mergeCell ref="I263:J263"/>
    <mergeCell ref="I242:J242"/>
    <mergeCell ref="I243:J243"/>
    <mergeCell ref="I244:J244"/>
    <mergeCell ref="B309:F309"/>
    <mergeCell ref="G309:K309"/>
    <mergeCell ref="I245:J245"/>
    <mergeCell ref="I261:J261"/>
    <mergeCell ref="I262:J262"/>
    <mergeCell ref="I282:J282"/>
    <mergeCell ref="I283:J283"/>
    <mergeCell ref="I284:J284"/>
    <mergeCell ref="I300:J300"/>
    <mergeCell ref="I301:J301"/>
    <mergeCell ref="L208:P208"/>
    <mergeCell ref="I222:J222"/>
    <mergeCell ref="I223:J223"/>
    <mergeCell ref="I224:J224"/>
    <mergeCell ref="I225:J225"/>
    <mergeCell ref="L309:P309"/>
    <mergeCell ref="I264:J264"/>
    <mergeCell ref="I281:J281"/>
    <mergeCell ref="I302:J302"/>
    <mergeCell ref="I303:J303"/>
    <mergeCell ref="B208:F208"/>
    <mergeCell ref="G208:K208"/>
    <mergeCell ref="I163:J163"/>
    <mergeCell ref="I164:J164"/>
    <mergeCell ref="I165:J165"/>
    <mergeCell ref="I181:J181"/>
    <mergeCell ref="I182:J182"/>
    <mergeCell ref="I183:J183"/>
    <mergeCell ref="I184:J184"/>
    <mergeCell ref="I199:J199"/>
    <mergeCell ref="I200:J200"/>
    <mergeCell ref="I201:J201"/>
    <mergeCell ref="I202:J202"/>
    <mergeCell ref="I162:J162"/>
    <mergeCell ref="B106:F106"/>
    <mergeCell ref="G106:K106"/>
    <mergeCell ref="L106:P106"/>
    <mergeCell ref="I121:J121"/>
    <mergeCell ref="I122:J122"/>
    <mergeCell ref="I123:J123"/>
    <mergeCell ref="I124:J124"/>
    <mergeCell ref="I140:J140"/>
    <mergeCell ref="I141:J141"/>
    <mergeCell ref="I142:J142"/>
    <mergeCell ref="I143:J143"/>
    <mergeCell ref="I100:J100"/>
    <mergeCell ref="I57:J57"/>
    <mergeCell ref="I58:J58"/>
    <mergeCell ref="I59:J59"/>
    <mergeCell ref="I60:J60"/>
    <mergeCell ref="I78:J78"/>
    <mergeCell ref="I79:J79"/>
    <mergeCell ref="I80:J80"/>
    <mergeCell ref="I81:J81"/>
    <mergeCell ref="I97:J97"/>
    <mergeCell ref="I98:J98"/>
    <mergeCell ref="I99:J99"/>
    <mergeCell ref="I40:J40"/>
    <mergeCell ref="C1:E1"/>
    <mergeCell ref="B4:F4"/>
    <mergeCell ref="G4:K4"/>
    <mergeCell ref="L4:P4"/>
    <mergeCell ref="I17:J17"/>
    <mergeCell ref="I18:J18"/>
    <mergeCell ref="I19:J19"/>
    <mergeCell ref="I20:J20"/>
    <mergeCell ref="I37:J37"/>
    <mergeCell ref="I38:J38"/>
    <mergeCell ref="I39:J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Лето осень</vt:lpstr>
      <vt:lpstr>Зима весна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Пользователь Windows</cp:lastModifiedBy>
  <cp:lastPrinted>2025-11-06T04:34:27Z</cp:lastPrinted>
  <dcterms:created xsi:type="dcterms:W3CDTF">2023-10-06T16:10:51Z</dcterms:created>
  <dcterms:modified xsi:type="dcterms:W3CDTF">2026-01-06T10:15:45Z</dcterms:modified>
</cp:coreProperties>
</file>